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tables/table2.xml" ContentType="application/vnd.openxmlformats-officedocument.spreadsheetml.table+xml"/>
  <Override PartName="/xl/worksheets/sheet4.xml" ContentType="application/vnd.openxmlformats-officedocument.spreadsheetml.worksheet+xml"/>
  <Override PartName="/xl/tables/table3.xml" ContentType="application/vnd.openxmlformats-officedocument.spreadsheetml.tabl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98b5a3a882343a8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Read Me" sheetId="1" r:id="Rb71131a648fd4fde"/>
    <x:sheet xmlns:r="http://schemas.openxmlformats.org/officeDocument/2006/relationships" name="Public Summary" sheetId="2" r:id="R943adef370d44948"/>
    <x:sheet xmlns:r="http://schemas.openxmlformats.org/officeDocument/2006/relationships" name="Scenario Calculations" sheetId="3" r:id="R39dbcf9d52324a7a"/>
    <x:sheet xmlns:r="http://schemas.openxmlformats.org/officeDocument/2006/relationships" name="Formula &amp; Source Map" sheetId="4" r:id="Rb93aca87b3244888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8">
    <x:numFmt numFmtId="200" formatCode="0%"/>
    <x:numFmt numFmtId="201" formatCode="0.000%"/>
    <x:numFmt numFmtId="202" formatCode="$#,##0_);[Red]($#,##0);-"/>
    <x:numFmt numFmtId="203" formatCode="0.000x"/>
    <x:numFmt numFmtId="204" formatCode="0.0%;[Red](0.0%);-"/>
    <x:numFmt numFmtId="205" formatCode="0.0%;[Red](0.0%)"/>
    <x:numFmt numFmtId="206" formatCode="$#,##0,,.0&quot;m&quot;;[Red]($#,##0,,.0&quot;m&quot;)"/>
    <x:numFmt numFmtId="207" formatCode="0.0%"/>
  </x:numFmts>
  <x:fonts count="7">
    <x:font>
      <x:sz val="11"/>
      <x:name val="Carlito"/>
    </x:font>
    <x:font>
      <x:b/>
      <x:sz val="16"/>
      <x:color rgb="FFFFFFFF"/>
      <x:name val="Carlito"/>
    </x:font>
    <x:font>
      <x:b/>
      <x:sz val="11"/>
      <x:color rgb="FFFFFFFF"/>
      <x:name val="Carlito"/>
    </x:font>
    <x:font>
      <x:b/>
      <x:sz val="11"/>
      <x:color rgb="FF111111"/>
      <x:name val="Carlito"/>
    </x:font>
    <x:font>
      <x:sz val="11"/>
      <x:color rgb="FF008000"/>
      <x:name val="Carlito"/>
    </x:font>
    <x:font>
      <x:sz val="11"/>
      <x:color rgb="FF0000FF"/>
      <x:name val="Carlito"/>
    </x:font>
    <x:font>
      <x:sz val="11"/>
      <x:color rgb="FF000000"/>
      <x:name val="Carlito"/>
    </x:font>
  </x:fonts>
  <x:fills count="4">
    <x:fill>
      <x:patternFill patternType="none"/>
    </x:fill>
    <x:fill>
      <x:patternFill patternType="gray125"/>
    </x:fill>
    <x:fill>
      <x:patternFill patternType="solid">
        <x:fgColor rgb="FF0B4F43"/>
      </x:patternFill>
    </x:fill>
    <x:fill>
      <x:patternFill patternType="solid">
        <x:fgColor rgb="FFFFE155"/>
      </x:patternFill>
    </x:fill>
  </x:fills>
  <x:borders count="2">
    <x:border/>
    <x:border/>
  </x:borders>
  <x:cellStyleXfs count="1">
    <x:xf numFmtId="0" fontId="0" fillId="0" borderId="0"/>
  </x:cellStyleXfs>
  <x:cellXfs count="72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vertical="center"/>
    </x:xf>
    <x:xf numFmtId="0" fontId="2" fillId="2" borderId="0" xfId="0" applyNumberFormat="1" applyFont="1" applyFill="1" applyBorder="1"/>
    <x:xf numFmtId="0" fontId="2" fillId="2" borderId="0" xfId="0" applyNumberFormat="1" applyFont="1" applyFill="1" applyBorder="1" applyAlignment="1">
      <x:alignment vertical="center"/>
    </x:xf>
    <x:xf numFmtId="0" fontId="2" fillId="2" borderId="1" xfId="0" applyNumberFormat="1" applyFont="1" applyFill="1" applyBorder="1"/>
    <x:xf numFmtId="0" fontId="2" fillId="2" borderId="1" xfId="0" applyNumberFormat="1" applyFont="1" applyFill="1" applyBorder="1" applyAlignment="1">
      <x:alignment vertical="center"/>
    </x:xf>
    <x:xf numFmtId="0" fontId="0" fillId="0" borderId="0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0" fontId="0" fillId="3" borderId="0" xfId="0" applyNumberFormat="1" applyFont="1" applyFill="1" applyBorder="1"/>
    <x:xf numFmtId="0" fontId="3" fillId="3" borderId="0" xfId="0" applyNumberFormat="1" applyFont="1" applyFill="1" applyBorder="1"/>
    <x:xf numFmtId="0" fontId="3" fillId="3" borderId="0" xfId="0" applyNumberFormat="1" applyFont="1" applyFill="1" applyBorder="1" applyAlignment="1">
      <x:alignment wrapText="1"/>
    </x:xf>
    <x:xf numFmtId="0" fontId="3" fillId="3" borderId="0" xfId="0" applyNumberFormat="1" applyFont="1" applyFill="1" applyBorder="1" applyAlignment="1">
      <x:alignment horizontal="center" wrapText="1"/>
    </x:xf>
    <x:xf numFmtId="0" fontId="3" fillId="3" borderId="0" xfId="0" applyNumberFormat="1" applyFont="1" applyFill="1" applyBorder="1" applyAlignment="1">
      <x:alignment horizontal="center" vertical="center" wrapText="1"/>
    </x:xf>
    <x:xf numFmtId="0" fontId="0" fillId="3" borderId="1" xfId="0" applyNumberFormat="1" applyFont="1" applyFill="1" applyBorder="1"/>
    <x:xf numFmtId="0" fontId="3" fillId="3" borderId="1" xfId="0" applyNumberFormat="1" applyFont="1" applyFill="1" applyBorder="1"/>
    <x:xf numFmtId="0" fontId="3" fillId="3" borderId="1" xfId="0" applyNumberFormat="1" applyFont="1" applyFill="1" applyBorder="1" applyAlignment="1">
      <x:alignment wrapText="1"/>
    </x:xf>
    <x:xf numFmtId="0" fontId="3" fillId="3" borderId="1" xfId="0" applyNumberFormat="1" applyFont="1" applyFill="1" applyBorder="1" applyAlignment="1">
      <x:alignment horizontal="center" wrapText="1"/>
    </x:xf>
    <x:xf numFmtId="0" fontId="3" fillId="3" borderId="1" xfId="0" applyNumberFormat="1" applyFont="1" applyFill="1" applyBorder="1" applyAlignment="1">
      <x:alignment horizontal="center" vertical="center" wrapText="1"/>
    </x:xf>
    <x:xf numFmtId="0" fontId="4" fillId="0" borderId="0" xfId="0" applyNumberFormat="1" applyFont="1" applyFill="1" applyBorder="1"/>
    <x:xf numFmtId="0" fontId="4" fillId="0" borderId="1" xfId="0" applyNumberFormat="1" applyFont="1" applyFill="1" applyBorder="1"/>
    <x:xf numFmtId="0" fontId="5" fillId="0" borderId="0" xfId="0" applyNumberFormat="1" applyFont="1" applyFill="1" applyBorder="1"/>
    <x:xf numFmtId="0" fontId="5" fillId="0" borderId="1" xfId="0" applyNumberFormat="1" applyFont="1" applyFill="1" applyBorder="1"/>
    <x:xf numFmtId="0" fontId="6" fillId="0" borderId="0" xfId="0" applyNumberFormat="1" applyFont="1" applyFill="1" applyBorder="1"/>
    <x:xf numFmtId="0" fontId="6" fillId="0" borderId="1" xfId="0" applyNumberFormat="1" applyFont="1" applyFill="1" applyBorder="1"/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201" fontId="5" fillId="0" borderId="0" xfId="0" applyNumberFormat="1" applyFont="1" applyFill="1" applyBorder="1"/>
    <x:xf numFmtId="201" fontId="5" fillId="0" borderId="1" xfId="0" applyNumberFormat="1" applyFont="1" applyFill="1" applyBorder="1"/>
    <x:xf numFmtId="202" fontId="4" fillId="0" borderId="0" xfId="0" applyNumberFormat="1" applyFont="1" applyFill="1" applyBorder="1"/>
    <x:xf numFmtId="202" fontId="4" fillId="0" borderId="1" xfId="0" applyNumberFormat="1" applyFont="1" applyFill="1" applyBorder="1"/>
    <x:xf numFmtId="202" fontId="5" fillId="0" borderId="0" xfId="0" applyNumberFormat="1" applyFont="1" applyFill="1" applyBorder="1"/>
    <x:xf numFmtId="202" fontId="6" fillId="0" borderId="0" xfId="0" applyNumberFormat="1" applyFont="1" applyFill="1" applyBorder="1"/>
    <x:xf numFmtId="202" fontId="5" fillId="0" borderId="1" xfId="0" applyNumberFormat="1" applyFont="1" applyFill="1" applyBorder="1"/>
    <x:xf numFmtId="202" fontId="6" fillId="0" borderId="1" xfId="0" applyNumberFormat="1" applyFont="1" applyFill="1" applyBorder="1"/>
    <x:xf numFmtId="203" fontId="6" fillId="0" borderId="0" xfId="0" applyNumberFormat="1" applyFont="1" applyFill="1" applyBorder="1"/>
    <x:xf numFmtId="203" fontId="6" fillId="0" borderId="1" xfId="0" applyNumberFormat="1" applyFont="1" applyFill="1" applyBorder="1"/>
    <x:xf numFmtId="204" fontId="6" fillId="0" borderId="0" xfId="0" applyNumberFormat="1" applyFont="1" applyFill="1" applyBorder="1"/>
    <x:xf numFmtId="204" fontId="6" fillId="0" borderId="1" xfId="0" applyNumberFormat="1" applyFont="1" applyFill="1" applyBorder="1"/>
    <x:xf numFmtId="200" fontId="0" fillId="0" borderId="0" xfId="0" applyNumberFormat="1" applyFont="1" applyFill="1" applyBorder="1" applyAlignment="1">
      <x:alignment wrapText="1"/>
    </x:xf>
    <x:xf numFmtId="202" fontId="4" fillId="0" borderId="0" xfId="0" applyNumberFormat="1" applyFont="1" applyFill="1" applyBorder="1" applyAlignment="1">
      <x:alignment wrapText="1"/>
    </x:xf>
    <x:xf numFmtId="201" fontId="5" fillId="0" borderId="0" xfId="0" applyNumberFormat="1" applyFont="1" applyFill="1" applyBorder="1" applyAlignment="1">
      <x:alignment wrapText="1"/>
    </x:xf>
    <x:xf numFmtId="0" fontId="5" fillId="0" borderId="0" xfId="0" applyNumberFormat="1" applyFont="1" applyFill="1" applyBorder="1" applyAlignment="1">
      <x:alignment wrapText="1"/>
    </x:xf>
    <x:xf numFmtId="202" fontId="5" fillId="0" borderId="0" xfId="0" applyNumberFormat="1" applyFont="1" applyFill="1" applyBorder="1" applyAlignment="1">
      <x:alignment wrapText="1"/>
    </x:xf>
    <x:xf numFmtId="202" fontId="6" fillId="0" borderId="0" xfId="0" applyNumberFormat="1" applyFont="1" applyFill="1" applyBorder="1" applyAlignment="1">
      <x:alignment wrapText="1"/>
    </x:xf>
    <x:xf numFmtId="203" fontId="6" fillId="0" borderId="0" xfId="0" applyNumberFormat="1" applyFont="1" applyFill="1" applyBorder="1" applyAlignment="1">
      <x:alignment wrapText="1"/>
    </x:xf>
    <x:xf numFmtId="204" fontId="6" fillId="0" borderId="0" xfId="0" applyNumberFormat="1" applyFont="1" applyFill="1" applyBorder="1" applyAlignment="1">
      <x:alignment wrapText="1"/>
    </x:xf>
    <x:xf numFmtId="200" fontId="0" fillId="0" borderId="1" xfId="0" applyNumberFormat="1" applyFont="1" applyFill="1" applyBorder="1" applyAlignment="1">
      <x:alignment wrapText="1"/>
    </x:xf>
    <x:xf numFmtId="202" fontId="4" fillId="0" borderId="1" xfId="0" applyNumberFormat="1" applyFont="1" applyFill="1" applyBorder="1" applyAlignment="1">
      <x:alignment wrapText="1"/>
    </x:xf>
    <x:xf numFmtId="201" fontId="5" fillId="0" borderId="1" xfId="0" applyNumberFormat="1" applyFont="1" applyFill="1" applyBorder="1" applyAlignment="1">
      <x:alignment wrapText="1"/>
    </x:xf>
    <x:xf numFmtId="0" fontId="5" fillId="0" borderId="1" xfId="0" applyNumberFormat="1" applyFont="1" applyFill="1" applyBorder="1" applyAlignment="1">
      <x:alignment wrapText="1"/>
    </x:xf>
    <x:xf numFmtId="202" fontId="5" fillId="0" borderId="1" xfId="0" applyNumberFormat="1" applyFont="1" applyFill="1" applyBorder="1" applyAlignment="1">
      <x:alignment wrapText="1"/>
    </x:xf>
    <x:xf numFmtId="202" fontId="6" fillId="0" borderId="1" xfId="0" applyNumberFormat="1" applyFont="1" applyFill="1" applyBorder="1" applyAlignment="1">
      <x:alignment wrapText="1"/>
    </x:xf>
    <x:xf numFmtId="203" fontId="6" fillId="0" borderId="1" xfId="0" applyNumberFormat="1" applyFont="1" applyFill="1" applyBorder="1" applyAlignment="1">
      <x:alignment wrapText="1"/>
    </x:xf>
    <x:xf numFmtId="204" fontId="6" fillId="0" borderId="1" xfId="0" applyNumberFormat="1" applyFont="1" applyFill="1" applyBorder="1" applyAlignment="1">
      <x:alignment wrapText="1"/>
    </x:xf>
    <x:xf numFmtId="203" fontId="0" fillId="0" borderId="0" xfId="0" applyNumberFormat="1" applyFont="1" applyFill="1" applyBorder="1"/>
    <x:xf numFmtId="203" fontId="0" fillId="0" borderId="1" xfId="0" applyNumberFormat="1" applyFont="1" applyFill="1" applyBorder="1"/>
    <x:xf numFmtId="205" fontId="0" fillId="0" borderId="0" xfId="0" applyNumberFormat="1" applyFont="1" applyFill="1" applyBorder="1"/>
    <x:xf numFmtId="205" fontId="0" fillId="0" borderId="1" xfId="0" applyNumberFormat="1" applyFont="1" applyFill="1" applyBorder="1"/>
    <x:xf numFmtId="206" fontId="0" fillId="0" borderId="0" xfId="0" applyNumberFormat="1" applyFont="1" applyFill="1" applyBorder="1"/>
    <x:xf numFmtId="206" fontId="0" fillId="0" borderId="1" xfId="0" applyNumberFormat="1" applyFont="1" applyFill="1" applyBorder="1"/>
    <x:xf numFmtId="207" fontId="0" fillId="0" borderId="0" xfId="0" applyNumberFormat="1" applyFont="1" applyFill="1" applyBorder="1"/>
    <x:xf numFmtId="207" fontId="0" fillId="0" borderId="1" xfId="0" applyNumberFormat="1" applyFont="1" applyFill="1" applyBorder="1"/>
    <x:xf numFmtId="203" fontId="0" fillId="0" borderId="0" xfId="0" applyNumberFormat="1" applyFont="1" applyFill="1" applyBorder="1" applyAlignment="1">
      <x:alignment wrapText="1"/>
    </x:xf>
    <x:xf numFmtId="207" fontId="0" fillId="0" borderId="0" xfId="0" applyNumberFormat="1" applyFont="1" applyFill="1" applyBorder="1" applyAlignment="1">
      <x:alignment wrapText="1"/>
    </x:xf>
    <x:xf numFmtId="203" fontId="0" fillId="0" borderId="1" xfId="0" applyNumberFormat="1" applyFont="1" applyFill="1" applyBorder="1" applyAlignment="1">
      <x:alignment wrapText="1"/>
    </x:xf>
    <x:xf numFmtId="207" fontId="0" fillId="0" borderId="1" xfId="0" applyNumberFormat="1" applyFont="1" applyFill="1" applyBorder="1" applyAlignment="1">
      <x:alignment wrapText="1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611a91934db24d23" /><Relationship Type="http://schemas.openxmlformats.org/officeDocument/2006/relationships/theme" Target="/xl/theme/theme1.xml" Id="R43c11f57c4084737" /><Relationship Type="http://schemas.openxmlformats.org/officeDocument/2006/relationships/sharedStrings" Target="/xl/sharedStrings.xml" Id="Re87413af758e46c0" /><Relationship Type="http://schemas.openxmlformats.org/officeDocument/2006/relationships/worksheet" Target="/xl/worksheets/sheet1.xml" Id="Rb71131a648fd4fde" /><Relationship Type="http://schemas.openxmlformats.org/officeDocument/2006/relationships/worksheet" Target="/xl/worksheets/sheet2.xml" Id="R943adef370d44948" /><Relationship Type="http://schemas.openxmlformats.org/officeDocument/2006/relationships/worksheet" Target="/xl/worksheets/sheet3.xml" Id="R39dbcf9d52324a7a" /><Relationship Type="http://schemas.openxmlformats.org/officeDocument/2006/relationships/worksheet" Target="/xl/worksheets/sheet4.xml" Id="Rb93aca87b324488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fb2b666864f846ce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Social BCR sensitivity by design and discount rate</a:t>
            </a:r>
          </a:p>
        </c:rich>
      </c:tx>
      <c:overlay val="0"/>
    </c:title>
    <c:autoTitleDeleted val="0"/>
    <c:plotArea>
      <c:layout/>
      <c:lineChart>
        <c:grouping val="standard"/>
        <c:ser>
          <c:idx val="0"/>
          <c:order val="0"/>
          <c:tx>
            <c:v>2% BCR</c:v>
          </c:tx>
          <c:cat>
            <c:strRef>
              <c:f>'Public Summary'!$B$13:$B$18</c:f>
              <c:strCache>
                <c:ptCount val="0"/>
              </c:strCache>
            </c:strRef>
          </c:cat>
          <c:val>
            <c:numRef>
              <c:f>'Public Summary'!$C$13:$C$18</c:f>
              <c:numCache>
                <c:formatCode>0.000x</c:formatCode>
                <c:ptCount val="0"/>
              </c:numCache>
            </c:numRef>
          </c:val>
          <c:smooth val="0"/>
        </c:ser>
        <c:ser>
          <c:idx val="1"/>
          <c:order val="1"/>
          <c:tx>
            <c:v>4% BCR</c:v>
          </c:tx>
          <c:cat>
            <c:strRef>
              <c:f>'Public Summary'!$B$13:$B$18</c:f>
              <c:strCache>
                <c:ptCount val="0"/>
              </c:strCache>
            </c:strRef>
          </c:cat>
          <c:val>
            <c:numRef>
              <c:f>'Public Summary'!$D$13:$D$18</c:f>
              <c:numCache>
                <c:formatCode>0.000x</c:formatCode>
                <c:ptCount val="0"/>
              </c:numCache>
            </c:numRef>
          </c:val>
          <c:smooth val="0"/>
        </c:ser>
        <c:ser>
          <c:idx val="2"/>
          <c:order val="2"/>
          <c:tx>
            <c:v>8% BCR</c:v>
          </c:tx>
          <c:cat>
            <c:strRef>
              <c:f>'Public Summary'!$B$13:$B$18</c:f>
              <c:strCache>
                <c:ptCount val="0"/>
              </c:strCache>
            </c:strRef>
          </c:cat>
          <c:val>
            <c:numRef>
              <c:f>'Public Summary'!$E$13:$E$18</c:f>
              <c:numCache>
                <c:formatCode>0.000x</c:formatCode>
                <c:ptCount val="0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0</xdr:col>
      <xdr:colOff>0</xdr:colOff>
      <xdr:row>21</xdr:row>
      <xdr:rowOff>0</xdr:rowOff>
    </xdr:from>
    <xdr:to>
      <xdr:col>10</xdr:col>
      <xdr:colOff>0</xdr:colOff>
      <xdr:row>40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fb2b666864f846ce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2" name="PublicSensitivityTable" displayName="PublicSensitivityTable" ref="A12:J18" headerRowCount="1">
  <x:tableColumns count="10">
    <x:tableColumn id="1" name="Design"/>
    <x:tableColumn id="2" name="Scenario"/>
    <x:tableColumn id="3" name="2% BCR"/>
    <x:tableColumn id="4" name="4% BCR"/>
    <x:tableColumn id="5" name="8% BCR"/>
    <x:tableColumn id="6" name="2% Crown coverage"/>
    <x:tableColumn id="7" name="4% Crown coverage"/>
    <x:tableColumn id="8" name="8% Crown coverage"/>
    <x:tableColumn id="9" name="Public label"/>
    <x:tableColumn id="10" name="Integrity warning"/>
  </x:tableColumns>
  <x:tableStyleInfo name="TableStyleMedium2" showRowStripes="1"/>
</x:table>
</file>

<file path=xl/tables/table2.xml><?xml version="1.0" encoding="utf-8"?>
<x:table xmlns:x="http://schemas.openxmlformats.org/spreadsheetml/2006/main" id="1" name="FinancialSensitivityTable" displayName="FinancialSensitivityTable" ref="A1:X61" headerRowCount="1">
  <x:tableColumns count="24">
    <x:tableColumn id="1" name="Design"/>
    <x:tableColumn id="2" name="Design key"/>
    <x:tableColumn id="3" name="Discount rate"/>
    <x:tableColumn id="4" name="Scenario"/>
    <x:tableColumn id="5" name="Scenario key"/>
    <x:tableColumn id="6" name="Annual / period cost ($)"/>
    <x:tableColumn id="7" name="Base social benefit ($)"/>
    <x:tableColumn id="8" name="Base Crown benefit ($)"/>
    <x:tableColumn id="9" name="Effective affected employed population"/>
    <x:tableColumn id="10" name="Full cohort"/>
    <x:tableColumn id="11" name="Equivalent full-cohort uplift per 1% affected"/>
    <x:tableColumn id="12" name="Whole-cohort uplift assumption"/>
    <x:tableColumn id="13" name="Affected uplift units"/>
    <x:tableColumn id="14" name="Earnings PV per 1% affected ($)"/>
    <x:tableColumn id="15" name="Tax + ACC per 1% affected ($)"/>
    <x:tableColumn id="16" name="Benefit reductions — non-overlap ($)"/>
    <x:tableColumn id="17" name="Gross additional earnings PV ($)"/>
    <x:tableColumn id="18" name="Additional tax + ACC PV ($)"/>
    <x:tableColumn id="19" name="Full-expenditure social BCR"/>
    <x:tableColumn id="20" name="Net social ROI"/>
    <x:tableColumn id="21" name="Crown fiscal coverage"/>
    <x:tableColumn id="22" name="Net Crown fiscal ROI"/>
    <x:tableColumn id="23" name="Net Crown fiscal cost / (surplus) ($)"/>
    <x:tableColumn id="24" name="Public status"/>
  </x:tableColumns>
  <x:tableStyleInfo name="TableStyleMedium2" showRowStripes="1"/>
</x:table>
</file>

<file path=xl/tables/table3.xml><?xml version="1.0" encoding="utf-8"?>
<x:table xmlns:x="http://schemas.openxmlformats.org/spreadsheetml/2006/main" id="3" name="FormulaSourceTable" displayName="FormulaSourceTable" ref="A4:F11" headerRowCount="1">
  <x:tableColumns count="6">
    <x:tableColumn id="1" name="Metric"/>
    <x:tableColumn id="2" name="Formula"/>
    <x:tableColumn id="3" name="Workbook source"/>
    <x:tableColumn id="4" name="Website use"/>
    <x:tableColumn id="5" name="Do not confuse with"/>
    <x:tableColumn id="6" name="Status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2.xml.rels>&#65279;<?xml version="1.0" encoding="utf-8"?><Relationships xmlns="http://schemas.openxmlformats.org/package/2006/relationships"><Relationship Type="http://schemas.openxmlformats.org/officeDocument/2006/relationships/drawing" Target="/xl/drawings/drawing1.xml" Id="R04db702502054a54" /><Relationship Type="http://schemas.openxmlformats.org/officeDocument/2006/relationships/table" Target="/xl/tables/table1.xml" Id="Rb4b4c5534d4f4f5d" /></Relationships>
</file>

<file path=xl/worksheets/_rels/sheet3.xml.rels>&#65279;<?xml version="1.0" encoding="utf-8"?><Relationships xmlns="http://schemas.openxmlformats.org/package/2006/relationships"><Relationship Type="http://schemas.openxmlformats.org/officeDocument/2006/relationships/table" Target="/xl/tables/table2.xml" Id="R818089d378b94735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table" Target="/xl/tables/table3.xml" Id="Rb3ca466858654691" /></Relationships>
</file>

<file path=xl/worksheets/sheet1.xml><?xml version="1.0" encoding="utf-8"?>
<x:worksheet xmlns:x="http://schemas.openxmlformats.org/spreadsheetml/2006/main">
  <x:sheetFormatPr defaultRowHeight="15"/>
  <x:cols>
    <x:col min="1" max="1" width="32" hidden="0" customWidth="1"/>
    <x:col min="2" max="2" width="70" hidden="0" customWidth="1"/>
  </x:cols>
  <x:sheetData>
    <x:row r="1">
      <x:c r="A1" s="4" t="str">
        <x:v>He Ara Angitū — Whole-Cohort Earnings Sensitivity Supplement</x:v>
      </x:c>
      <x:c r="B1" s="4"/>
      <x:c r="C1" s="4"/>
      <x:c r="D1" s="4"/>
      <x:c r="E1" s="4"/>
      <x:c r="F1" s="4"/>
      <x:c r="G1" s="4"/>
      <x:c r="H1" s="4"/>
    </x:row>
    <x:row r="2">
      <x:c r="A2" s="4"/>
      <x:c r="B2" s="4"/>
      <x:c r="C2" s="4"/>
      <x:c r="D2" s="4"/>
      <x:c r="E2" s="4"/>
      <x:c r="F2" s="4"/>
      <x:c r="G2" s="4"/>
      <x:c r="H2" s="4"/>
    </x:row>
    <x:row r="4">
      <x:c r="A4" s="9" t="str">
        <x:v>Purpose</x:v>
      </x:c>
      <x:c r="B4" s="9"/>
      <x:c r="C4" s="9"/>
      <x:c r="D4" s="9"/>
      <x:c r="E4" s="9"/>
      <x:c r="F4" s="9"/>
      <x:c r="G4" s="9"/>
      <x:c r="H4" s="9"/>
    </x:row>
    <x:row r="5">
      <x:c r="A5" s="12" t="str">
        <x:v>This supplement shows the current pessimistic result beside transparent 1%, 5% and 10% whole-cohort-average real lifetime earnings sensitivities. These are scenarios, not forecasts. They ask what stronger skills, qualifications, employment stability and financial capability could imply across a working life.</x:v>
      </x:c>
      <x:c r="B5" s="12"/>
      <x:c r="C5" s="12"/>
      <x:c r="D5" s="12"/>
      <x:c r="E5" s="12"/>
      <x:c r="F5" s="12"/>
      <x:c r="G5" s="12"/>
      <x:c r="H5" s="12"/>
    </x:row>
    <x:row r="6">
      <x:c r="A6" s="12"/>
      <x:c r="B6" s="12"/>
      <x:c r="C6" s="12"/>
      <x:c r="D6" s="12"/>
      <x:c r="E6" s="12"/>
      <x:c r="F6" s="12"/>
      <x:c r="G6" s="12"/>
      <x:c r="H6" s="12"/>
    </x:row>
    <x:row r="7">
      <x:c r="A7" s="12"/>
      <x:c r="B7" s="12"/>
      <x:c r="C7" s="12"/>
      <x:c r="D7" s="12"/>
      <x:c r="E7" s="12"/>
      <x:c r="F7" s="12"/>
      <x:c r="G7" s="12"/>
      <x:c r="H7" s="12"/>
    </x:row>
    <x:row r="8">
      <x:c r="A8" s="12"/>
      <x:c r="B8" s="12"/>
      <x:c r="C8" s="12"/>
      <x:c r="D8" s="12"/>
      <x:c r="E8" s="12"/>
      <x:c r="F8" s="12"/>
      <x:c r="G8" s="12"/>
      <x:c r="H8" s="12"/>
    </x:row>
    <x:row r="10">
      <x:c r="A10" s="9" t="str">
        <x:v>Critical distinction</x:v>
      </x:c>
      <x:c r="B10" s="9"/>
      <x:c r="C10" s="9"/>
      <x:c r="D10" s="9"/>
      <x:c r="E10" s="9"/>
      <x:c r="F10" s="9"/>
      <x:c r="G10" s="9"/>
      <x:c r="H10" s="9"/>
    </x:row>
    <x:row r="11">
      <x:c r="A11" s="18" t="str">
        <x:v>Term</x:v>
      </x:c>
      <x:c r="B11" s="18" t="str">
        <x:v>Meaning</x:v>
      </x:c>
    </x:row>
    <x:row r="12">
      <x:c r="A12" s="12" t="str">
        <x:v>1% affected-population uplift</x:v>
      </x:c>
      <x:c r="B12" s="12" t="str">
        <x:v>Applied only to the modelled effective affected employed population.</x:v>
      </x:c>
    </x:row>
    <x:row r="13">
      <x:c r="A13" s="12" t="str">
        <x:v>Full-cohort-equivalent uplift</x:v>
      </x:c>
      <x:c r="B13" s="12" t="str">
        <x:v>The same affected-population value expressed across the full eligible cohort.</x:v>
      </x:c>
    </x:row>
    <x:row r="14">
      <x:c r="A14" s="12" t="str">
        <x:v>1% whole-cohort-average uplift</x:v>
      </x:c>
      <x:c r="B14" s="12" t="str">
        <x:v>The cohort's total real lifetime earnings are 1% higher on average.</x:v>
      </x:c>
    </x:row>
    <x:row r="15">
      <x:c r="A15" s="12" t="str">
        <x:v>Integrity rule</x:v>
      </x:c>
      <x:c r="B15" s="12" t="str">
        <x:v>Do not label all three as 'a 1% uplift' and do not add them together.</x:v>
      </x:c>
    </x:row>
    <x:row r="17">
      <x:c r="A17" s="9" t="str">
        <x:v>Public interpretation</x:v>
      </x:c>
      <x:c r="B17" s="9"/>
      <x:c r="C17" s="9"/>
      <x:c r="D17" s="9"/>
      <x:c r="E17" s="9"/>
      <x:c r="F17" s="9"/>
      <x:c r="G17" s="9"/>
      <x:c r="H17" s="9"/>
    </x:row>
    <x:row r="18">
      <x:c r="A18" s="18" t="str">
        <x:v>Scenario</x:v>
      </x:c>
      <x:c r="B18" s="18" t="str">
        <x:v>Public label</x:v>
      </x:c>
    </x:row>
    <x:row r="19">
      <x:c r="A19" s="12" t="str">
        <x:v>Current narrow 1% affected case</x:v>
      </x:c>
      <x:c r="B19" s="12" t="str">
        <x:v>What the current model rules out</x:v>
      </x:c>
    </x:row>
    <x:row r="20">
      <x:c r="A20" s="12" t="str">
        <x:v>1% whole cohort</x:v>
      </x:c>
      <x:c r="B20" s="12" t="str">
        <x:v>Plausible lower sensitivity — scenario, not forecast</x:v>
      </x:c>
    </x:row>
    <x:row r="21">
      <x:c r="A21" s="12" t="str">
        <x:v>5% whole cohort</x:v>
      </x:c>
      <x:c r="B21" s="12" t="str">
        <x:v>Ambitious and evidence-dependent</x:v>
      </x:c>
    </x:row>
    <x:row r="22">
      <x:c r="A22" s="12" t="str">
        <x:v>10% whole cohort</x:v>
      </x:c>
      <x:c r="B22" s="12" t="str">
        <x:v>Upside stress test — not a forecast</x:v>
      </x:c>
    </x:row>
    <x:row r="23">
      <x:c r="A23" s="12" t="str">
        <x:v>Lower-cost design</x:v>
      </x:c>
      <x:c r="B23" s="12" t="str">
        <x:v>Must not inherit full targeted effectiveness without proof</x:v>
      </x:c>
    </x:row>
    <x:row r="25">
      <x:c r="A25" s="9" t="str">
        <x:v>Source and status</x:v>
      </x:c>
      <x:c r="B25" s="9"/>
      <x:c r="C25" s="9"/>
      <x:c r="D25" s="9"/>
      <x:c r="E25" s="9"/>
      <x:c r="F25" s="9"/>
      <x:c r="G25" s="9"/>
      <x:c r="H25" s="9"/>
    </x:row>
    <x:row r="26">
      <x:c r="A26" s="12" t="str">
        <x:v>Source workbook</x:v>
      </x:c>
      <x:c r="B26" s="12" t="str">
        <x:v>He_Ara_Angitu_Professional_Financial_Model_FINAL.xlsx</x:v>
      </x:c>
    </x:row>
    <x:row r="27">
      <x:c r="A27" s="12" t="str">
        <x:v>Source sheet</x:v>
      </x:c>
      <x:c r="B27" s="12" t="str">
        <x:v>Human Capital &amp; Earnings</x:v>
      </x:c>
    </x:row>
    <x:row r="28">
      <x:c r="A28" s="12" t="str">
        <x:v>Source rows</x:v>
      </x:c>
      <x:c r="B28" s="12" t="str">
        <x:v>107:118</x:v>
      </x:c>
    </x:row>
    <x:row r="29">
      <x:c r="A29" s="12" t="str">
        <x:v>Calculation date</x:v>
      </x:c>
      <x:c r="B29" s="12" t="str">
        <x:v>2026-07-12</x:v>
      </x:c>
    </x:row>
    <x:row r="30">
      <x:c r="A30" s="12" t="str">
        <x:v>Status</x:v>
      </x:c>
      <x:c r="B30" s="12" t="str">
        <x:v>Scenario sensitivity — not forecast</x:v>
      </x:c>
    </x:row>
    <x:row r="31">
      <x:c r="A31" s="12" t="str">
        <x:v>Website</x:v>
      </x:c>
      <x:c r="B31" s="12" t="str">
        <x:v>https://hearaangitu.org/financial-review.html</x:v>
      </x:c>
    </x:row>
  </x:sheetData>
  <x:mergeCells>
    <x:mergeCell ref="A1:H2"/>
    <x:mergeCell ref="A4:H4"/>
    <x:mergeCell ref="A5:H8"/>
    <x:mergeCell ref="A10:H10"/>
    <x:mergeCell ref="A17:H17"/>
    <x:mergeCell ref="A25:H25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34" hidden="0" customWidth="1"/>
    <x:col min="2" max="2" width="72" hidden="0" customWidth="1"/>
    <x:col min="3" max="3" width="15" hidden="0" customWidth="1"/>
    <x:col min="4" max="4" width="15" hidden="0" customWidth="1"/>
    <x:col min="5" max="5" width="15" hidden="0" customWidth="1"/>
    <x:col min="6" max="6" width="15" hidden="0" customWidth="1"/>
    <x:col min="7" max="7" width="15" hidden="0" customWidth="1"/>
    <x:col min="8" max="8" width="15" hidden="0" customWidth="1"/>
    <x:col min="9" max="9" width="34" hidden="0" customWidth="1"/>
    <x:col min="10" max="10" width="34" hidden="0" customWidth="1"/>
  </x:cols>
  <x:sheetData>
    <x:row r="1">
      <x:c r="A1" s="4" t="str">
        <x:v>He Ara Angitū — Pessimistic Reality and Optimistic Sensitivities</x:v>
      </x:c>
      <x:c r="B1" s="4"/>
      <x:c r="C1" s="4"/>
      <x:c r="D1" s="4"/>
      <x:c r="E1" s="4"/>
      <x:c r="F1" s="4"/>
      <x:c r="G1" s="4"/>
      <x:c r="H1" s="4"/>
      <x:c r="I1" s="4"/>
      <x:c r="J1" s="4"/>
    </x:row>
    <x:row r="2">
      <x:c r="A2" s="4"/>
      <x:c r="B2" s="4"/>
      <x:c r="C2" s="4"/>
      <x:c r="D2" s="4"/>
      <x:c r="E2" s="4"/>
      <x:c r="F2" s="4"/>
      <x:c r="G2" s="4"/>
      <x:c r="H2" s="4"/>
      <x:c r="I2" s="4"/>
      <x:c r="J2" s="4"/>
    </x:row>
    <x:row r="4">
      <x:c r="A4" s="9" t="str">
        <x:v>What the current model rules out</x:v>
      </x:c>
      <x:c r="B4" s="9"/>
      <x:c r="C4" s="9"/>
      <x:c r="D4" s="9"/>
      <x:c r="E4" s="9"/>
      <x:c r="F4" s="9"/>
      <x:c r="G4" s="9"/>
      <x:c r="H4" s="9"/>
      <x:c r="I4" s="9"/>
      <x:c r="J4" s="9"/>
    </x:row>
    <x:row r="5">
      <x:c r="A5" s="18" t="str">
        <x:v>Mature full design — 1% affected population, 2% rate</x:v>
      </x:c>
      <x:c r="B5" s="18" t="str">
        <x:v>Result</x:v>
      </x:c>
    </x:row>
    <x:row r="6">
      <x:c r="A6" t="str">
        <x:v>Full-expenditure social BCR</x:v>
      </x:c>
      <x:c r="B6" s="60" t="n">
        <x:v>0.382</x:v>
      </x:c>
    </x:row>
    <x:row r="7">
      <x:c r="A7" t="str">
        <x:v>Net social ROI</x:v>
      </x:c>
      <x:c r="B7" s="62" t="n">
        <x:v>-0.618</x:v>
      </x:c>
    </x:row>
    <x:row r="8">
      <x:c r="A8" t="str">
        <x:v>Crown fiscal coverage</x:v>
      </x:c>
      <x:c r="B8" s="62" t="n">
        <x:v>0.153</x:v>
      </x:c>
    </x:row>
    <x:row r="9">
      <x:c r="A9" t="str">
        <x:v>Net Crown fiscal cost</x:v>
      </x:c>
      <x:c r="B9" s="64" t="n">
        <x:v>1292500000</x:v>
      </x:c>
    </x:row>
    <x:row r="11">
      <x:c r="A11" s="9" t="str">
        <x:v>Whole-cohort-average real lifetime earnings sensitivity — scenario, not forecast</x:v>
      </x:c>
      <x:c r="B11" s="9"/>
      <x:c r="C11" s="9"/>
      <x:c r="D11" s="9"/>
      <x:c r="E11" s="9"/>
      <x:c r="F11" s="9"/>
      <x:c r="G11" s="9"/>
      <x:c r="H11" s="9"/>
      <x:c r="I11" s="9"/>
      <x:c r="J11" s="9"/>
    </x:row>
    <x:row r="12">
      <x:c r="A12" s="18" t="str">
        <x:v>Design</x:v>
      </x:c>
      <x:c r="B12" s="18" t="str">
        <x:v>Scenario</x:v>
      </x:c>
      <x:c r="C12" s="18" t="str">
        <x:v>2% BCR</x:v>
      </x:c>
      <x:c r="D12" s="18" t="str">
        <x:v>4% BCR</x:v>
      </x:c>
      <x:c r="E12" s="18" t="str">
        <x:v>8% BCR</x:v>
      </x:c>
      <x:c r="F12" s="18" t="str">
        <x:v>2% Crown coverage</x:v>
      </x:c>
      <x:c r="G12" s="18" t="str">
        <x:v>4% Crown coverage</x:v>
      </x:c>
      <x:c r="H12" s="18" t="str">
        <x:v>8% Crown coverage</x:v>
      </x:c>
      <x:c r="I12" s="18" t="str">
        <x:v>Public label</x:v>
      </x:c>
      <x:c r="J12" s="18" t="str">
        <x:v>Integrity warning</x:v>
      </x:c>
    </x:row>
    <x:row r="13">
      <x:c r="A13" s="12" t="str">
        <x:v>Universal core plus targeted accelerator</x:v>
      </x:c>
      <x:c r="B13" s="12" t="str">
        <x:v>1% whole cohort</x:v>
      </x:c>
      <x:c r="C13" s="68" t="n">
        <x:f>'Scenario Calculations'!S19</x:f>
        <x:v>1.8233844185083181</x:v>
      </x:c>
      <x:c r="D13" s="68" t="n">
        <x:f>'Scenario Calculations'!S24</x:f>
        <x:v>1.384976445888925</x:v>
      </x:c>
      <x:c r="E13" s="68" t="n">
        <x:f>'Scenario Calculations'!S29</x:f>
        <x:v>0.9603853666642754</x:v>
      </x:c>
      <x:c r="F13" s="69" t="n">
        <x:f>'Scenario Calculations'!U19</x:f>
        <x:v>0.6436322303069167</x:v>
      </x:c>
      <x:c r="G13" s="69" t="n">
        <x:f>'Scenario Calculations'!U24</x:f>
        <x:v>0.49386686308518235</x:v>
      </x:c>
      <x:c r="H13" s="69" t="n">
        <x:f>'Scenario Calculations'!U29</x:f>
        <x:v>0.35035237243409334</x:v>
      </x:c>
      <x:c r="I13" s="12" t="str">
        <x:v>Plausible lower sensitivity</x:v>
      </x:c>
      <x:c r="J13" s="12" t="str">
        <x:v>Retained targeted effectiveness is unproven</x:v>
      </x:c>
    </x:row>
    <x:row r="14">
      <x:c r="A14" s="12" t="str">
        <x:v>Universal core plus targeted accelerator</x:v>
      </x:c>
      <x:c r="B14" s="12" t="str">
        <x:v>5% whole cohort</x:v>
      </x:c>
      <x:c r="C14" s="68" t="n">
        <x:f>'Scenario Calculations'!S20</x:f>
        <x:v>7.356171413825715</x:v>
      </x:c>
      <x:c r="D14" s="68" t="n">
        <x:f>'Scenario Calculations'!S25</x:f>
        <x:v>5.164131550728746</x:v>
      </x:c>
      <x:c r="E14" s="68" t="n">
        <x:f>'Scenario Calculations'!S30</x:f>
        <x:v>3.0411761546054983</x:v>
      </x:c>
      <x:c r="F14" s="69" t="n">
        <x:f>'Scenario Calculations'!U20</x:f>
        <x:v>2.4484814415391476</x:v>
      </x:c>
      <x:c r="G14" s="69" t="n">
        <x:f>'Scenario Calculations'!U25</x:f>
        <x:v>1.6999737774170447</x:v>
      </x:c>
      <x:c r="H14" s="69" t="n">
        <x:f>'Scenario Calculations'!U30</x:f>
        <x:v>0.9829872953132573</x:v>
      </x:c>
      <x:c r="I14" s="12" t="str">
        <x:v>Ambitious — evidence dependent</x:v>
      </x:c>
      <x:c r="J14" s="12" t="str">
        <x:v>Retained targeted effectiveness is unproven</x:v>
      </x:c>
    </x:row>
    <x:row r="15">
      <x:c r="A15" s="12" t="str">
        <x:v>Universal core plus targeted accelerator</x:v>
      </x:c>
      <x:c r="B15" s="12" t="str">
        <x:v>10% whole cohort</x:v>
      </x:c>
      <x:c r="C15" s="68" t="n">
        <x:f>'Scenario Calculations'!S21</x:f>
        <x:v>14.27215515797246</x:v>
      </x:c>
      <x:c r="D15" s="68" t="n">
        <x:f>'Scenario Calculations'!S26</x:f>
        <x:v>9.888075431778523</x:v>
      </x:c>
      <x:c r="E15" s="68" t="n">
        <x:f>'Scenario Calculations'!S31</x:f>
        <x:v>5.6421646395320275</x:v>
      </x:c>
      <x:c r="F15" s="69" t="n">
        <x:f>'Scenario Calculations'!U21</x:f>
        <x:v>4.704542955579437</x:v>
      </x:c>
      <x:c r="G15" s="69" t="n">
        <x:f>'Scenario Calculations'!U26</x:f>
        <x:v>3.2076074203318727</x:v>
      </x:c>
      <x:c r="H15" s="69" t="n">
        <x:f>'Scenario Calculations'!U31</x:f>
        <x:v>1.773780948912212</x:v>
      </x:c>
      <x:c r="I15" s="12" t="str">
        <x:v>Upside stress test — not forecast</x:v>
      </x:c>
      <x:c r="J15" s="12" t="str">
        <x:v>Retained targeted effectiveness is unproven</x:v>
      </x:c>
    </x:row>
    <x:row r="16">
      <x:c r="A16" s="12" t="str">
        <x:v>Mature national design</x:v>
      </x:c>
      <x:c r="B16" s="12" t="str">
        <x:v>1% whole cohort</x:v>
      </x:c>
      <x:c r="C16" s="68" t="n">
        <x:f>'Scenario Calculations'!S49</x:f>
        <x:v>1.0463976998983548</x:v>
      </x:c>
      <x:c r="D16" s="68" t="n">
        <x:f>'Scenario Calculations'!S54</x:f>
        <x:v>0.7950351434172637</x:v>
      </x:c>
      <x:c r="E16" s="68" t="n">
        <x:f>'Scenario Calculations'!S59</x:f>
        <x:v>0.5515945451651222</x:v>
      </x:c>
      <x:c r="F16" s="69" t="n">
        <x:f>'Scenario Calculations'!U49</x:f>
        <x:v>0.3698739772074557</x:v>
      </x:c>
      <x:c r="G16" s="69" t="n">
        <x:f>'Scenario Calculations'!U54</x:f>
        <x:v>0.284009703364041</x:v>
      </x:c>
      <x:c r="H16" s="69" t="n">
        <x:f>'Scenario Calculations'!U59</x:f>
        <x:v>0.2017328653786392</x:v>
      </x:c>
      <x:c r="I16" s="12" t="str">
        <x:v>Plausible lower sensitivity</x:v>
      </x:c>
      <x:c r="J16" s="12" t="str">
        <x:v>Do not rescue an expensive design with heroic assumptions</x:v>
      </x:c>
    </x:row>
    <x:row r="17">
      <x:c r="A17" s="12" t="str">
        <x:v>Mature national design</x:v>
      </x:c>
      <x:c r="B17" s="12" t="str">
        <x:v>5% whole cohort</x:v>
      </x:c>
      <x:c r="C17" s="68" t="n">
        <x:f>'Scenario Calculations'!S50</x:f>
        <x:v>4.218638102596718</x:v>
      </x:c>
      <x:c r="D17" s="68" t="n">
        <x:f>'Scenario Calculations'!S55</x:f>
        <x:v>2.961825320191261</x:v>
      </x:c>
      <x:c r="E17" s="68" t="n">
        <x:f>'Scenario Calculations'!S60</x:f>
        <x:v>1.7446223289305531</x:v>
      </x:c>
      <x:c r="F17" s="69" t="n">
        <x:f>'Scenario Calculations'!U50</x:f>
        <x:v>1.404689811161445</x:v>
      </x:c>
      <x:c r="G17" s="69" t="n">
        <x:f>'Scenario Calculations'!U55</x:f>
        <x:v>0.9755348039788897</x:v>
      </x:c>
      <x:c r="H17" s="69" t="n">
        <x:f>'Scenario Calculations'!U60</x:f>
        <x:v>0.5644560398319005</x:v>
      </x:c>
      <x:c r="I17" s="12" t="str">
        <x:v>Ambitious — evidence dependent</x:v>
      </x:c>
      <x:c r="J17" s="12" t="str">
        <x:v>Do not rescue an expensive design with heroic assumptions</x:v>
      </x:c>
    </x:row>
    <x:row r="18">
      <x:c r="A18" s="12" t="str">
        <x:v>Mature national design</x:v>
      </x:c>
      <x:c r="B18" s="12" t="str">
        <x:v>10% whole cohort</x:v>
      </x:c>
      <x:c r="C18" s="68" t="n">
        <x:f>'Scenario Calculations'!S51</x:f>
        <x:v>8.183938605969672</x:v>
      </x:c>
      <x:c r="D18" s="68" t="n">
        <x:f>'Scenario Calculations'!S56</x:f>
        <x:v>5.670313041158758</x:v>
      </x:c>
      <x:c r="E18" s="68" t="n">
        <x:f>'Scenario Calculations'!S61</x:f>
        <x:v>3.2359070586373417</x:v>
      </x:c>
      <x:c r="F18" s="69" t="n">
        <x:f>'Scenario Calculations'!U51</x:f>
        <x:v>2.698209603603931</x:v>
      </x:c>
      <x:c r="G18" s="69" t="n">
        <x:f>'Scenario Calculations'!U56</x:f>
        <x:v>1.8399411797474505</x:v>
      </x:c>
      <x:c r="H18" s="69" t="n">
        <x:f>'Scenario Calculations'!U61</x:f>
        <x:v>1.017860007898477</x:v>
      </x:c>
      <x:c r="I18" s="12" t="str">
        <x:v>Upside stress test — not forecast</x:v>
      </x:c>
      <x:c r="J18" s="12" t="str">
        <x:v>Do not rescue an expensive design with heroic assumptions</x:v>
      </x:c>
    </x:row>
    <x:row r="42">
      <x:c r="A42" s="9" t="str">
        <x:v>What Stage 0 and the pilot must prove</x:v>
      </x:c>
      <x:c r="B42" s="9"/>
      <x:c r="C42" s="9"/>
      <x:c r="D42" s="9"/>
      <x:c r="E42" s="9"/>
      <x:c r="F42" s="9"/>
      <x:c r="G42" s="9"/>
      <x:c r="H42" s="9"/>
      <x:c r="I42" s="9"/>
      <x:c r="J42" s="9"/>
    </x:row>
    <x:row r="43">
      <x:c r="A43" s="18" t="str">
        <x:v>Test</x:v>
      </x:c>
      <x:c r="B43" s="18" t="str">
        <x:v>Why it matters</x:v>
      </x:c>
    </x:row>
    <x:row r="44">
      <x:c r="A44" s="12" t="str">
        <x:v>Causal effect</x:v>
      </x:c>
      <x:c r="B44" s="12" t="str">
        <x:v>Separate programme impact from ordinary trends and selection.</x:v>
      </x:c>
    </x:row>
    <x:row r="45">
      <x:c r="A45" s="12" t="str">
        <x:v>Persistence</x:v>
      </x:c>
      <x:c r="B45" s="12" t="str">
        <x:v>A short-term improvement is not a forty-year benefit.</x:v>
      </x:c>
    </x:row>
    <x:row r="46">
      <x:c r="A46" s="12" t="str">
        <x:v>Distribution</x:v>
      </x:c>
      <x:c r="B46" s="12" t="str">
        <x:v>Show who gains, who does not and whether effects are equitable.</x:v>
      </x:c>
    </x:row>
    <x:row r="47">
      <x:c r="A47" s="12" t="str">
        <x:v>Deadweight and displacement</x:v>
      </x:c>
      <x:c r="B47" s="12" t="str">
        <x:v>Remove outcomes that would have happened anyway or displaced others.</x:v>
      </x:c>
    </x:row>
    <x:row r="48">
      <x:c r="A48" s="12" t="str">
        <x:v>Migration and retention</x:v>
      </x:c>
      <x:c r="B48" s="12" t="str">
        <x:v>Measure how much capability and fiscal value remains in New Zealand.</x:v>
      </x:c>
    </x:row>
    <x:row r="49">
      <x:c r="A49" s="12" t="str">
        <x:v>Labour-market absorption</x:v>
      </x:c>
      <x:c r="B49" s="12" t="str">
        <x:v>Avoid oversupply, wage suppression and poor job matching.</x:v>
      </x:c>
    </x:row>
    <x:row r="50">
      <x:c r="A50" s="12" t="str">
        <x:v>Actual delivery cost</x:v>
      </x:c>
      <x:c r="B50" s="12" t="str">
        <x:v>Test the lower-cost design rather than gifting it full effectiveness.</x:v>
      </x:c>
    </x:row>
    <x:row r="51">
      <x:c r="A51" s="12" t="str">
        <x:v>Independent review</x:v>
      </x:c>
      <x:c r="B51" s="12" t="str">
        <x:v>No public 'pays for itself' claim without external economic scrutiny.</x:v>
      </x:c>
    </x:row>
  </x:sheetData>
  <x:mergeCells>
    <x:mergeCell ref="A1:J2"/>
    <x:mergeCell ref="A4:J4"/>
    <x:mergeCell ref="A11:J11"/>
    <x:mergeCell ref="A42:J42"/>
  </x:mergeCells>
  <x:pageMargins left="0.7" right="0.7" top="0.75" bottom="0.75" header="0.3" footer="0.3"/>
  <x:drawing xmlns:r="http://schemas.openxmlformats.org/officeDocument/2006/relationships" r:id="R04db702502054a54"/>
  <x:tableParts count="1">
    <x:tablePart xmlns:r="http://schemas.openxmlformats.org/officeDocument/2006/relationships" r:id="Rb4b4c5534d4f4f5d"/>
  </x:tableParts>
</x:worksheet>
</file>

<file path=xl/worksheets/sheet3.xml><?xml version="1.0" encoding="utf-8"?>
<x:worksheet xmlns:x="http://schemas.openxmlformats.org/spreadsheetml/2006/main">
  <x:sheetFormatPr defaultRowHeight="15"/>
  <x:cols>
    <x:col min="1" max="1" width="30" hidden="0" customWidth="1"/>
    <x:col min="2" max="2" width="22" hidden="0" customWidth="1"/>
    <x:col min="3" max="3" width="12" hidden="0" customWidth="1"/>
    <x:col min="4" max="4" width="40" hidden="0" customWidth="1"/>
    <x:col min="5" max="5" width="28" hidden="0" customWidth="1"/>
    <x:col min="6" max="6" width="18" hidden="0" customWidth="1"/>
    <x:col min="7" max="7" width="18" hidden="0" customWidth="1"/>
    <x:col min="8" max="8" width="18" hidden="0" customWidth="1"/>
    <x:col min="9" max="9" width="18" hidden="0" customWidth="1"/>
    <x:col min="10" max="10" width="18" hidden="0" customWidth="1"/>
    <x:col min="11" max="11" width="18" hidden="0" customWidth="1"/>
    <x:col min="12" max="12" width="18" hidden="0" customWidth="1"/>
    <x:col min="13" max="13" width="18" hidden="0" customWidth="1"/>
    <x:col min="14" max="14" width="18" hidden="0" customWidth="1"/>
    <x:col min="15" max="15" width="18" hidden="0" customWidth="1"/>
    <x:col min="16" max="16" width="18" hidden="0" customWidth="1"/>
    <x:col min="17" max="17" width="18" hidden="0" customWidth="1"/>
    <x:col min="18" max="18" width="18" hidden="0" customWidth="1"/>
    <x:col min="19" max="19" width="18" hidden="0" customWidth="1"/>
    <x:col min="20" max="20" width="18" hidden="0" customWidth="1"/>
    <x:col min="21" max="21" width="18" hidden="0" customWidth="1"/>
    <x:col min="22" max="22" width="18" hidden="0" customWidth="1"/>
    <x:col min="23" max="23" width="18" hidden="0" customWidth="1"/>
    <x:col min="24" max="24" width="35" hidden="0" customWidth="1"/>
  </x:cols>
  <x:sheetData>
    <x:row r="1">
      <x:c r="A1" s="18" t="str">
        <x:v>Design</x:v>
      </x:c>
      <x:c r="B1" s="18" t="str">
        <x:v>Design key</x:v>
      </x:c>
      <x:c r="C1" s="18" t="str">
        <x:v>Discount rate</x:v>
      </x:c>
      <x:c r="D1" s="18" t="str">
        <x:v>Scenario</x:v>
      </x:c>
      <x:c r="E1" s="18" t="str">
        <x:v>Scenario key</x:v>
      </x:c>
      <x:c r="F1" s="18" t="str">
        <x:v>Annual / period cost ($)</x:v>
      </x:c>
      <x:c r="G1" s="18" t="str">
        <x:v>Base social benefit ($)</x:v>
      </x:c>
      <x:c r="H1" s="18" t="str">
        <x:v>Base Crown benefit ($)</x:v>
      </x:c>
      <x:c r="I1" s="18" t="str">
        <x:v>Effective affected employed population</x:v>
      </x:c>
      <x:c r="J1" s="18" t="str">
        <x:v>Full cohort</x:v>
      </x:c>
      <x:c r="K1" s="18" t="str">
        <x:v>Equivalent full-cohort uplift per 1% affected</x:v>
      </x:c>
      <x:c r="L1" s="18" t="str">
        <x:v>Whole-cohort uplift assumption</x:v>
      </x:c>
      <x:c r="M1" s="18" t="str">
        <x:v>Affected uplift units</x:v>
      </x:c>
      <x:c r="N1" s="18" t="str">
        <x:v>Earnings PV per 1% affected ($)</x:v>
      </x:c>
      <x:c r="O1" s="18" t="str">
        <x:v>Tax + ACC per 1% affected ($)</x:v>
      </x:c>
      <x:c r="P1" s="18" t="str">
        <x:v>Benefit reductions — non-overlap ($)</x:v>
      </x:c>
      <x:c r="Q1" s="18" t="str">
        <x:v>Gross additional earnings PV ($)</x:v>
      </x:c>
      <x:c r="R1" s="18" t="str">
        <x:v>Additional tax + ACC PV ($)</x:v>
      </x:c>
      <x:c r="S1" s="18" t="str">
        <x:v>Full-expenditure social BCR</x:v>
      </x:c>
      <x:c r="T1" s="18" t="str">
        <x:v>Net social ROI</x:v>
      </x:c>
      <x:c r="U1" s="18" t="str">
        <x:v>Crown fiscal coverage</x:v>
      </x:c>
      <x:c r="V1" s="18" t="str">
        <x:v>Net Crown fiscal ROI</x:v>
      </x:c>
      <x:c r="W1" s="18" t="str">
        <x:v>Net Crown fiscal cost / (surplus) ($)</x:v>
      </x:c>
      <x:c r="X1" s="18" t="str">
        <x:v>Public status</x:v>
      </x:c>
    </x:row>
    <x:row r="2">
      <x:c r="A2" s="12" t="str">
        <x:v>Universal core only</x:v>
      </x:c>
      <x:c r="B2" s="12" t="str">
        <x:v>universal-core</x:v>
      </x:c>
      <x:c r="C2" s="44" t="n">
        <x:v>0.02</x:v>
      </x:c>
      <x:c r="D2" s="12" t="str">
        <x:v>Current base model excluding unproven whole-cohort earnings gain</x:v>
      </x:c>
      <x:c r="E2" s="12" t="str">
        <x:v>base-no-unproven-cohort-uplift</x:v>
      </x:c>
      <x:c r="F2" s="45" t="n">
        <x:v>825136870.3583333</x:v>
      </x:c>
      <x:c r="G2" s="45" t="n">
        <x:v>193314034.1853897</x:v>
      </x:c>
      <x:c r="H2" s="45" t="n">
        <x:v>83997221.84216624</x:v>
      </x:c>
      <x:c r="I2" s="45" t="n">
        <x:v>7814.379978467764</x:v>
      </x:c>
      <x:c r="J2" s="45" t="n">
        <x:v>62348.6</x:v>
      </x:c>
      <x:c r="K2" s="46" t="n">
        <x:v>0.147451397625</x:v>
      </x:c>
      <x:c r="L2" s="46" t="n">
        <x:v>0</x:v>
      </x:c>
      <x:c r="M2" s="47" t="n">
        <x:f>IF(E2="base-no-unproven-cohort-uplift",0,IF(E2="affected-population-1pct",1,L2/(1%*K2)))</x:f>
        <x:v>0</x:v>
      </x:c>
      <x:c r="N2" s="48" t="n">
        <x:v>0</x:v>
      </x:c>
      <x:c r="O2" s="48" t="n">
        <x:v>0</x:v>
      </x:c>
      <x:c r="P2" s="45" t="n">
        <x:v>1516944.4002347072</x:v>
      </x:c>
      <x:c r="Q2" s="49" t="n">
        <x:f>N2*M2</x:f>
        <x:v>0</x:v>
      </x:c>
      <x:c r="R2" s="49" t="n">
        <x:f>O2*M2</x:f>
        <x:v>0</x:v>
      </x:c>
      <x:c r="S2" s="50" t="n">
        <x:f>(G2+Q2)/F2</x:f>
        <x:v>0.23428117337847107</x:v>
      </x:c>
      <x:c r="T2" s="51" t="n">
        <x:f>S2-1</x:f>
        <x:v>-0.7657188266215289</x:v>
      </x:c>
      <x:c r="U2" s="51" t="n">
        <x:f>(H2+R2+P2)/F2</x:f>
        <x:v>0.10363634121120367</x:v>
      </x:c>
      <x:c r="V2" s="51" t="n">
        <x:f>U2-1</x:f>
        <x:v>-0.8963636587887963</x:v>
      </x:c>
      <x:c r="W2" s="49" t="n">
        <x:f>F2-H2-R2-P2</x:f>
        <x:v>739622704.1159325</x:v>
      </x:c>
      <x:c r="X2" s="12" t="str">
        <x:v>Current base model</x:v>
      </x:c>
    </x:row>
    <x:row r="3">
      <x:c r="A3" s="12" t="str">
        <x:v>Universal core only</x:v>
      </x:c>
      <x:c r="B3" s="12" t="str">
        <x:v>universal-core</x:v>
      </x:c>
      <x:c r="C3" s="44" t="n">
        <x:v>0.02</x:v>
      </x:c>
      <x:c r="D3" s="12" t="str">
        <x:v>Current 1% affected-population sensitivity</x:v>
      </x:c>
      <x:c r="E3" s="12" t="str">
        <x:v>affected-population-1pct</x:v>
      </x:c>
      <x:c r="F3" s="45" t="n">
        <x:v>825136870.3583333</x:v>
      </x:c>
      <x:c r="G3" s="45" t="n">
        <x:v>193314034.1853897</x:v>
      </x:c>
      <x:c r="H3" s="45" t="n">
        <x:v>83997221.84216624</x:v>
      </x:c>
      <x:c r="I3" s="45" t="n">
        <x:v>7814.379978467764</x:v>
      </x:c>
      <x:c r="J3" s="45" t="n">
        <x:v>62348.6</x:v>
      </x:c>
      <x:c r="K3" s="46" t="n">
        <x:v>0.147451397625</x:v>
      </x:c>
      <x:c r="L3" s="46"/>
      <x:c r="M3" s="47" t="n">
        <x:f>IF(E3="base-no-unproven-cohort-uplift",0,IF(E3="affected-population-1pct",1,L3/(1%*K3)))</x:f>
        <x:v>1</x:v>
      </x:c>
      <x:c r="N3" s="48" t="n">
        <x:v>178463219.43279916</x:v>
      </x:c>
      <x:c r="O3" s="48" t="n">
        <x:v>58216446.9913367</x:v>
      </x:c>
      <x:c r="P3" s="45" t="n">
        <x:v>1516944.4002347072</x:v>
      </x:c>
      <x:c r="Q3" s="49" t="n">
        <x:f>N3*M3</x:f>
        <x:v>178463219.43279916</x:v>
      </x:c>
      <x:c r="R3" s="49" t="n">
        <x:f>O3*M3</x:f>
        <x:v>58216446.9913367</x:v>
      </x:c>
      <x:c r="S3" s="50" t="n">
        <x:f>(G3+Q3)/F3</x:f>
        <x:v>0.45056434510887466</x:v>
      </x:c>
      <x:c r="T3" s="51" t="n">
        <x:f>S3-1</x:f>
        <x:v>-0.5494356548911253</x:v>
      </x:c>
      <x:c r="U3" s="51" t="n">
        <x:f>(H3+R3+P3)/F3</x:f>
        <x:v>0.17419002640291611</x:v>
      </x:c>
      <x:c r="V3" s="51" t="n">
        <x:f>U3-1</x:f>
        <x:v>-0.8258099735970839</x:v>
      </x:c>
      <x:c r="W3" s="49" t="n">
        <x:f>F3-H3-R3-P3</x:f>
        <x:v>681406257.1245958</x:v>
      </x:c>
      <x:c r="X3" s="12" t="str">
        <x:v>Current lead sensitivity</x:v>
      </x:c>
    </x:row>
    <x:row r="4">
      <x:c r="A4" s="12" t="str">
        <x:v>Universal core only</x:v>
      </x:c>
      <x:c r="B4" s="12" t="str">
        <x:v>universal-core</x:v>
      </x:c>
      <x:c r="C4" s="44" t="n">
        <x:v>0.02</x:v>
      </x:c>
      <x:c r="D4" s="12" t="str">
        <x:v>1% whole-cohort-average real lifetime earnings uplift</x:v>
      </x:c>
      <x:c r="E4" s="12" t="str">
        <x:v>whole-cohort-1pct</x:v>
      </x:c>
      <x:c r="F4" s="45" t="n">
        <x:v>825136870.3583333</x:v>
      </x:c>
      <x:c r="G4" s="45" t="n">
        <x:v>193314034.1853897</x:v>
      </x:c>
      <x:c r="H4" s="45" t="n">
        <x:v>83997221.84216624</x:v>
      </x:c>
      <x:c r="I4" s="45" t="n">
        <x:v>7814.379978467764</x:v>
      </x:c>
      <x:c r="J4" s="45" t="n">
        <x:v>62348.6</x:v>
      </x:c>
      <x:c r="K4" s="46" t="n">
        <x:v>0.147451397625</x:v>
      </x:c>
      <x:c r="L4" s="46" t="n">
        <x:v>0.01</x:v>
      </x:c>
      <x:c r="M4" s="47" t="n">
        <x:f>IF(E4="base-no-unproven-cohort-uplift",0,IF(E4="affected-population-1pct",1,L4/(1%*K4)))</x:f>
        <x:v>6.781895703309716</x:v>
      </x:c>
      <x:c r="N4" s="48" t="n">
        <x:v>178463219.43279916</x:v>
      </x:c>
      <x:c r="O4" s="48" t="n">
        <x:v>58216446.9913367</x:v>
      </x:c>
      <x:c r="P4" s="45" t="n">
        <x:v>1516944.4002347072</x:v>
      </x:c>
      <x:c r="Q4" s="49" t="n">
        <x:f>N4*M4</x:f>
        <x:v>1210318941.0701196</x:v>
      </x:c>
      <x:c r="R4" s="49" t="n">
        <x:f>O4*M4</x:f>
        <x:v>394817871.7125042</x:v>
      </x:c>
      <x:c r="S4" s="50" t="n">
        <x:f>(G4+Q4)/F4</x:f>
        <x:v>1.7010910864350925</x:v>
      </x:c>
      <x:c r="T4" s="51" t="n">
        <x:f>S4-1</x:f>
        <x:v>0.7010910864350925</x:v>
      </x:c>
      <x:c r="U4" s="51" t="n">
        <x:f>(H4+R4+P4)/F4</x:f>
        <x:v>0.5821240756655447</x:v>
      </x:c>
      <x:c r="V4" s="51" t="n">
        <x:f>U4-1</x:f>
        <x:v>-0.4178759243344553</x:v>
      </x:c>
      <x:c r="W4" s="49" t="n">
        <x:f>F4-H4-R4-P4</x:f>
        <x:v>344804832.40342826</x:v>
      </x:c>
      <x:c r="X4" s="12" t="str">
        <x:v>Plausible lower sensitivity — scenario, not forecast</x:v>
      </x:c>
    </x:row>
    <x:row r="5">
      <x:c r="A5" s="12" t="str">
        <x:v>Universal core only</x:v>
      </x:c>
      <x:c r="B5" s="12" t="str">
        <x:v>universal-core</x:v>
      </x:c>
      <x:c r="C5" s="44" t="n">
        <x:v>0.02</x:v>
      </x:c>
      <x:c r="D5" s="12" t="str">
        <x:v>5% whole-cohort-average real lifetime earnings uplift</x:v>
      </x:c>
      <x:c r="E5" s="12" t="str">
        <x:v>whole-cohort-5pct</x:v>
      </x:c>
      <x:c r="F5" s="45" t="n">
        <x:v>825136870.3583333</x:v>
      </x:c>
      <x:c r="G5" s="45" t="n">
        <x:v>193314034.1853897</x:v>
      </x:c>
      <x:c r="H5" s="45" t="n">
        <x:v>83997221.84216624</x:v>
      </x:c>
      <x:c r="I5" s="45" t="n">
        <x:v>7814.379978467764</x:v>
      </x:c>
      <x:c r="J5" s="45" t="n">
        <x:v>62348.6</x:v>
      </x:c>
      <x:c r="K5" s="46" t="n">
        <x:v>0.147451397625</x:v>
      </x:c>
      <x:c r="L5" s="46" t="n">
        <x:v>0.05</x:v>
      </x:c>
      <x:c r="M5" s="47" t="n">
        <x:f>IF(E5="base-no-unproven-cohort-uplift",0,IF(E5="affected-population-1pct",1,L5/(1%*K5)))</x:f>
        <x:v>33.90947851654858</x:v>
      </x:c>
      <x:c r="N5" s="48" t="n">
        <x:v>178463219.43279916</x:v>
      </x:c>
      <x:c r="O5" s="48" t="n">
        <x:v>58216446.9913367</x:v>
      </x:c>
      <x:c r="P5" s="45" t="n">
        <x:v>1516944.4002347072</x:v>
      </x:c>
      <x:c r="Q5" s="49" t="n">
        <x:f>N5*M5</x:f>
        <x:v>6051594705.350598</x:v>
      </x:c>
      <x:c r="R5" s="49" t="n">
        <x:f>O5*M5</x:f>
        <x:v>1974089358.5625212</x:v>
      </x:c>
      <x:c r="S5" s="50" t="n">
        <x:f>(G5+Q5)/F5</x:f>
        <x:v>7.568330738661578</x:v>
      </x:c>
      <x:c r="T5" s="51" t="n">
        <x:f>S5-1</x:f>
        <x:v>6.568330738661578</x:v>
      </x:c>
      <x:c r="U5" s="51" t="n">
        <x:f>(H5+R5+P5)/F5</x:f>
        <x:v>2.496075013482909</x:v>
      </x:c>
      <x:c r="V5" s="51" t="n">
        <x:f>U5-1</x:f>
        <x:v>1.4960750134829088</x:v>
      </x:c>
      <x:c r="W5" s="49" t="n">
        <x:f>F5-H5-R5-P5</x:f>
        <x:v>-1234466654.4465888</x:v>
      </x:c>
      <x:c r="X5" s="12" t="str">
        <x:v>Ambitious and evidence-dependent — scenario, not forecast</x:v>
      </x:c>
    </x:row>
    <x:row r="6">
      <x:c r="A6" s="12" t="str">
        <x:v>Universal core only</x:v>
      </x:c>
      <x:c r="B6" s="12" t="str">
        <x:v>universal-core</x:v>
      </x:c>
      <x:c r="C6" s="44" t="n">
        <x:v>0.02</x:v>
      </x:c>
      <x:c r="D6" s="12" t="str">
        <x:v>10% whole-cohort-average real lifetime earnings uplift</x:v>
      </x:c>
      <x:c r="E6" s="12" t="str">
        <x:v>whole-cohort-10pct</x:v>
      </x:c>
      <x:c r="F6" s="45" t="n">
        <x:v>825136870.3583333</x:v>
      </x:c>
      <x:c r="G6" s="45" t="n">
        <x:v>193314034.1853897</x:v>
      </x:c>
      <x:c r="H6" s="45" t="n">
        <x:v>83997221.84216624</x:v>
      </x:c>
      <x:c r="I6" s="45" t="n">
        <x:v>7814.379978467764</x:v>
      </x:c>
      <x:c r="J6" s="45" t="n">
        <x:v>62348.6</x:v>
      </x:c>
      <x:c r="K6" s="46" t="n">
        <x:v>0.147451397625</x:v>
      </x:c>
      <x:c r="L6" s="46" t="n">
        <x:v>0.1</x:v>
      </x:c>
      <x:c r="M6" s="47" t="n">
        <x:f>IF(E6="base-no-unproven-cohort-uplift",0,IF(E6="affected-population-1pct",1,L6/(1%*K6)))</x:f>
        <x:v>67.81895703309716</x:v>
      </x:c>
      <x:c r="N6" s="48" t="n">
        <x:v>178463219.43279916</x:v>
      </x:c>
      <x:c r="O6" s="48" t="n">
        <x:v>58216446.9913367</x:v>
      </x:c>
      <x:c r="P6" s="45" t="n">
        <x:v>1516944.4002347072</x:v>
      </x:c>
      <x:c r="Q6" s="49" t="n">
        <x:f>N6*M6</x:f>
        <x:v>12103189410.701197</x:v>
      </x:c>
      <x:c r="R6" s="49" t="n">
        <x:f>O6*M6</x:f>
        <x:v>3948178717.1250424</x:v>
      </x:c>
      <x:c r="S6" s="50" t="n">
        <x:f>(G6+Q6)/F6</x:f>
        <x:v>14.902380303944687</x:v>
      </x:c>
      <x:c r="T6" s="51" t="n">
        <x:f>S6-1</x:f>
        <x:v>13.902380303944687</x:v>
      </x:c>
      <x:c r="U6" s="51" t="n">
        <x:f>(H6+R6+P6)/F6</x:f>
        <x:v>4.8885136857546145</x:v>
      </x:c>
      <x:c r="V6" s="51" t="n">
        <x:f>U6-1</x:f>
        <x:v>3.8885136857546145</x:v>
      </x:c>
      <x:c r="W6" s="49" t="n">
        <x:f>F6-H6-R6-P6</x:f>
        <x:v>-3208556013.00911</x:v>
      </x:c>
      <x:c r="X6" s="12" t="str">
        <x:v>Upside stress test — not a forecast</x:v>
      </x:c>
    </x:row>
    <x:row r="7">
      <x:c r="A7" s="12" t="str">
        <x:v>Universal core only</x:v>
      </x:c>
      <x:c r="B7" s="12" t="str">
        <x:v>universal-core</x:v>
      </x:c>
      <x:c r="C7" s="44" t="n">
        <x:v>0.04</x:v>
      </x:c>
      <x:c r="D7" s="12" t="str">
        <x:v>Current base model excluding unproven whole-cohort earnings gain</x:v>
      </x:c>
      <x:c r="E7" s="12" t="str">
        <x:v>base-no-unproven-cohort-uplift</x:v>
      </x:c>
      <x:c r="F7" s="45" t="n">
        <x:v>825136870.3583333</x:v>
      </x:c>
      <x:c r="G7" s="45" t="n">
        <x:v>193314034.1853897</x:v>
      </x:c>
      <x:c r="H7" s="45" t="n">
        <x:v>83997221.84216624</x:v>
      </x:c>
      <x:c r="I7" s="45" t="n">
        <x:v>7814.379978467764</x:v>
      </x:c>
      <x:c r="J7" s="45" t="n">
        <x:v>62348.6</x:v>
      </x:c>
      <x:c r="K7" s="46" t="n">
        <x:v>0.147451397625</x:v>
      </x:c>
      <x:c r="L7" s="46" t="n">
        <x:v>0</x:v>
      </x:c>
      <x:c r="M7" s="47" t="n">
        <x:f>IF(E7="base-no-unproven-cohort-uplift",0,IF(E7="affected-population-1pct",1,L7/(1%*K7)))</x:f>
        <x:v>0</x:v>
      </x:c>
      <x:c r="N7" s="48" t="n">
        <x:v>0</x:v>
      </x:c>
      <x:c r="O7" s="48" t="n">
        <x:v>0</x:v>
      </x:c>
      <x:c r="P7" s="45" t="n">
        <x:v>1459161.38498908</x:v>
      </x:c>
      <x:c r="Q7" s="49" t="n">
        <x:f>N7*M7</x:f>
        <x:v>0</x:v>
      </x:c>
      <x:c r="R7" s="49" t="n">
        <x:f>O7*M7</x:f>
        <x:v>0</x:v>
      </x:c>
      <x:c r="S7" s="50" t="n">
        <x:f>(G7+Q7)/F7</x:f>
        <x:v>0.23428117337847107</x:v>
      </x:c>
      <x:c r="T7" s="51" t="n">
        <x:f>S7-1</x:f>
        <x:v>-0.7657188266215289</x:v>
      </x:c>
      <x:c r="U7" s="51" t="n">
        <x:f>(H7+R7+P7)/F7</x:f>
        <x:v>0.10356631281067838</x:v>
      </x:c>
      <x:c r="V7" s="51" t="n">
        <x:f>U7-1</x:f>
        <x:v>-0.8964336871893216</x:v>
      </x:c>
      <x:c r="W7" s="49" t="n">
        <x:f>F7-H7-R7-P7</x:f>
        <x:v>739680487.1311781</x:v>
      </x:c>
      <x:c r="X7" s="12" t="str">
        <x:v>Current base model</x:v>
      </x:c>
    </x:row>
    <x:row r="8">
      <x:c r="A8" s="12" t="str">
        <x:v>Universal core only</x:v>
      </x:c>
      <x:c r="B8" s="12" t="str">
        <x:v>universal-core</x:v>
      </x:c>
      <x:c r="C8" s="44" t="n">
        <x:v>0.04</x:v>
      </x:c>
      <x:c r="D8" s="12" t="str">
        <x:v>Current 1% affected-population sensitivity</x:v>
      </x:c>
      <x:c r="E8" s="12" t="str">
        <x:v>affected-population-1pct</x:v>
      </x:c>
      <x:c r="F8" s="45" t="n">
        <x:v>825136870.3583333</x:v>
      </x:c>
      <x:c r="G8" s="45" t="n">
        <x:v>193314034.1853897</x:v>
      </x:c>
      <x:c r="H8" s="45" t="n">
        <x:v>83997221.84216624</x:v>
      </x:c>
      <x:c r="I8" s="45" t="n">
        <x:v>7814.379978467764</x:v>
      </x:c>
      <x:c r="J8" s="45" t="n">
        <x:v>62348.6</x:v>
      </x:c>
      <x:c r="K8" s="46" t="n">
        <x:v>0.147451397625</x:v>
      </x:c>
      <x:c r="L8" s="46"/>
      <x:c r="M8" s="47" t="n">
        <x:f>IF(E8="base-no-unproven-cohort-uplift",0,IF(E8="affected-population-1pct",1,L8/(1%*K8)))</x:f>
        <x:v>1</x:v>
      </x:c>
      <x:c r="N8" s="48" t="n">
        <x:v>121898816.51262128</x:v>
      </x:c>
      <x:c r="O8" s="48" t="n">
        <x:v>38903670.62639389</x:v>
      </x:c>
      <x:c r="P8" s="45" t="n">
        <x:v>1459161.38498908</x:v>
      </x:c>
      <x:c r="Q8" s="49" t="n">
        <x:f>N8*M8</x:f>
        <x:v>121898816.51262128</x:v>
      </x:c>
      <x:c r="R8" s="49" t="n">
        <x:f>O8*M8</x:f>
        <x:v>38903670.62639389</x:v>
      </x:c>
      <x:c r="S8" s="50" t="n">
        <x:f>(G8+Q8)/F8</x:f>
        <x:v>0.38201280541629784</x:v>
      </x:c>
      <x:c r="T8" s="51" t="n">
        <x:f>S8-1</x:f>
        <x:v>-0.6179871945837021</x:v>
      </x:c>
      <x:c r="U8" s="51" t="n">
        <x:f>(H8+R8+P8)/F8</x:f>
        <x:v>0.1507144551661389</x:v>
      </x:c>
      <x:c r="V8" s="51" t="n">
        <x:f>U8-1</x:f>
        <x:v>-0.8492855448338611</x:v>
      </x:c>
      <x:c r="W8" s="49" t="n">
        <x:f>F8-H8-R8-P8</x:f>
        <x:v>700776816.5047842</x:v>
      </x:c>
      <x:c r="X8" s="12" t="str">
        <x:v>Current lead sensitivity</x:v>
      </x:c>
    </x:row>
    <x:row r="9">
      <x:c r="A9" s="12" t="str">
        <x:v>Universal core only</x:v>
      </x:c>
      <x:c r="B9" s="12" t="str">
        <x:v>universal-core</x:v>
      </x:c>
      <x:c r="C9" s="44" t="n">
        <x:v>0.04</x:v>
      </x:c>
      <x:c r="D9" s="12" t="str">
        <x:v>1% whole-cohort-average real lifetime earnings uplift</x:v>
      </x:c>
      <x:c r="E9" s="12" t="str">
        <x:v>whole-cohort-1pct</x:v>
      </x:c>
      <x:c r="F9" s="45" t="n">
        <x:v>825136870.3583333</x:v>
      </x:c>
      <x:c r="G9" s="45" t="n">
        <x:v>193314034.1853897</x:v>
      </x:c>
      <x:c r="H9" s="45" t="n">
        <x:v>83997221.84216624</x:v>
      </x:c>
      <x:c r="I9" s="45" t="n">
        <x:v>7814.379978467764</x:v>
      </x:c>
      <x:c r="J9" s="45" t="n">
        <x:v>62348.6</x:v>
      </x:c>
      <x:c r="K9" s="46" t="n">
        <x:v>0.147451397625</x:v>
      </x:c>
      <x:c r="L9" s="46" t="n">
        <x:v>0.01</x:v>
      </x:c>
      <x:c r="M9" s="47" t="n">
        <x:f>IF(E9="base-no-unproven-cohort-uplift",0,IF(E9="affected-population-1pct",1,L9/(1%*K9)))</x:f>
        <x:v>6.781895703309716</x:v>
      </x:c>
      <x:c r="N9" s="48" t="n">
        <x:v>121898816.51262128</x:v>
      </x:c>
      <x:c r="O9" s="48" t="n">
        <x:v>38903670.62639389</x:v>
      </x:c>
      <x:c r="P9" s="45" t="n">
        <x:v>1459161.38498908</x:v>
      </x:c>
      <x:c r="Q9" s="49" t="n">
        <x:f>N9*M9</x:f>
        <x:v>826705059.9454857</x:v>
      </x:c>
      <x:c r="R9" s="49" t="n">
        <x:f>O9*M9</x:f>
        <x:v>263840636.66411713</x:v>
      </x:c>
      <x:c r="S9" s="50" t="n">
        <x:f>(G9+Q9)/F9</x:f>
        <x:v>1.2361816939387404</x:v>
      </x:c>
      <x:c r="T9" s="51" t="n">
        <x:f>S9-1</x:f>
        <x:v>0.23618169393874044</x:v>
      </x:c>
      <x:c r="U9" s="51" t="n">
        <x:f>(H9+R9+P9)/F9</x:f>
        <x:v>0.4233200968702111</x:v>
      </x:c>
      <x:c r="V9" s="51" t="n">
        <x:f>U9-1</x:f>
        <x:v>-0.5766799031297889</x:v>
      </x:c>
      <x:c r="W9" s="49" t="n">
        <x:f>F9-H9-R9-P9</x:f>
        <x:v>475839850.467061</x:v>
      </x:c>
      <x:c r="X9" s="12" t="str">
        <x:v>Plausible lower sensitivity — scenario, not forecast</x:v>
      </x:c>
    </x:row>
    <x:row r="10">
      <x:c r="A10" s="12" t="str">
        <x:v>Universal core only</x:v>
      </x:c>
      <x:c r="B10" s="12" t="str">
        <x:v>universal-core</x:v>
      </x:c>
      <x:c r="C10" s="44" t="n">
        <x:v>0.04</x:v>
      </x:c>
      <x:c r="D10" s="12" t="str">
        <x:v>5% whole-cohort-average real lifetime earnings uplift</x:v>
      </x:c>
      <x:c r="E10" s="12" t="str">
        <x:v>whole-cohort-5pct</x:v>
      </x:c>
      <x:c r="F10" s="45" t="n">
        <x:v>825136870.3583333</x:v>
      </x:c>
      <x:c r="G10" s="45" t="n">
        <x:v>193314034.1853897</x:v>
      </x:c>
      <x:c r="H10" s="45" t="n">
        <x:v>83997221.84216624</x:v>
      </x:c>
      <x:c r="I10" s="45" t="n">
        <x:v>7814.379978467764</x:v>
      </x:c>
      <x:c r="J10" s="45" t="n">
        <x:v>62348.6</x:v>
      </x:c>
      <x:c r="K10" s="46" t="n">
        <x:v>0.147451397625</x:v>
      </x:c>
      <x:c r="L10" s="46" t="n">
        <x:v>0.05</x:v>
      </x:c>
      <x:c r="M10" s="47" t="n">
        <x:f>IF(E10="base-no-unproven-cohort-uplift",0,IF(E10="affected-population-1pct",1,L10/(1%*K10)))</x:f>
        <x:v>33.90947851654858</x:v>
      </x:c>
      <x:c r="N10" s="48" t="n">
        <x:v>121898816.51262128</x:v>
      </x:c>
      <x:c r="O10" s="48" t="n">
        <x:v>38903670.62639389</x:v>
      </x:c>
      <x:c r="P10" s="45" t="n">
        <x:v>1459161.38498908</x:v>
      </x:c>
      <x:c r="Q10" s="49" t="n">
        <x:f>N10*M10</x:f>
        <x:v>4133525299.727429</x:v>
      </x:c>
      <x:c r="R10" s="49" t="n">
        <x:f>O10*M10</x:f>
        <x:v>1319203183.3205857</x:v>
      </x:c>
      <x:c r="S10" s="50" t="n">
        <x:f>(G10+Q10)/F10</x:f>
        <x:v>5.243783776179819</x:v>
      </x:c>
      <x:c r="T10" s="51" t="n">
        <x:f>S10-1</x:f>
        <x:v>4.243783776179819</x:v>
      </x:c>
      <x:c r="U10" s="51" t="n">
        <x:f>(H10+R10+P10)/F10</x:f>
        <x:v>1.7023352331083417</x:v>
      </x:c>
      <x:c r="V10" s="51" t="n">
        <x:f>U10-1</x:f>
        <x:v>0.7023352331083417</x:v>
      </x:c>
      <x:c r="W10" s="49" t="n">
        <x:f>F10-H10-R10-P10</x:f>
        <x:v>-579522696.1894076</x:v>
      </x:c>
      <x:c r="X10" s="12" t="str">
        <x:v>Ambitious and evidence-dependent — scenario, not forecast</x:v>
      </x:c>
    </x:row>
    <x:row r="11">
      <x:c r="A11" s="12" t="str">
        <x:v>Universal core only</x:v>
      </x:c>
      <x:c r="B11" s="12" t="str">
        <x:v>universal-core</x:v>
      </x:c>
      <x:c r="C11" s="44" t="n">
        <x:v>0.04</x:v>
      </x:c>
      <x:c r="D11" s="12" t="str">
        <x:v>10% whole-cohort-average real lifetime earnings uplift</x:v>
      </x:c>
      <x:c r="E11" s="12" t="str">
        <x:v>whole-cohort-10pct</x:v>
      </x:c>
      <x:c r="F11" s="45" t="n">
        <x:v>825136870.3583333</x:v>
      </x:c>
      <x:c r="G11" s="45" t="n">
        <x:v>193314034.1853897</x:v>
      </x:c>
      <x:c r="H11" s="45" t="n">
        <x:v>83997221.84216624</x:v>
      </x:c>
      <x:c r="I11" s="45" t="n">
        <x:v>7814.379978467764</x:v>
      </x:c>
      <x:c r="J11" s="45" t="n">
        <x:v>62348.6</x:v>
      </x:c>
      <x:c r="K11" s="46" t="n">
        <x:v>0.147451397625</x:v>
      </x:c>
      <x:c r="L11" s="46" t="n">
        <x:v>0.1</x:v>
      </x:c>
      <x:c r="M11" s="47" t="n">
        <x:f>IF(E11="base-no-unproven-cohort-uplift",0,IF(E11="affected-population-1pct",1,L11/(1%*K11)))</x:f>
        <x:v>67.81895703309716</x:v>
      </x:c>
      <x:c r="N11" s="48" t="n">
        <x:v>121898816.51262128</x:v>
      </x:c>
      <x:c r="O11" s="48" t="n">
        <x:v>38903670.62639389</x:v>
      </x:c>
      <x:c r="P11" s="45" t="n">
        <x:v>1459161.38498908</x:v>
      </x:c>
      <x:c r="Q11" s="49" t="n">
        <x:f>N11*M11</x:f>
        <x:v>8267050599.454858</x:v>
      </x:c>
      <x:c r="R11" s="49" t="n">
        <x:f>O11*M11</x:f>
        <x:v>2638406366.6411715</x:v>
      </x:c>
      <x:c r="S11" s="50" t="n">
        <x:f>(G11+Q11)/F11</x:f>
        <x:v>10.253286378981166</x:v>
      </x:c>
      <x:c r="T11" s="51" t="n">
        <x:f>S11-1</x:f>
        <x:v>9.253286378981166</x:v>
      </x:c>
      <x:c r="U11" s="51" t="n">
        <x:f>(H11+R11+P11)/F11</x:f>
        <x:v>3.3011041534060057</x:v>
      </x:c>
      <x:c r="V11" s="51" t="n">
        <x:f>U11-1</x:f>
        <x:v>2.3011041534060057</x:v>
      </x:c>
      <x:c r="W11" s="49" t="n">
        <x:f>F11-H11-R11-P11</x:f>
        <x:v>-1898725879.5099933</x:v>
      </x:c>
      <x:c r="X11" s="12" t="str">
        <x:v>Upside stress test — not a forecast</x:v>
      </x:c>
    </x:row>
    <x:row r="12">
      <x:c r="A12" s="12" t="str">
        <x:v>Universal core only</x:v>
      </x:c>
      <x:c r="B12" s="12" t="str">
        <x:v>universal-core</x:v>
      </x:c>
      <x:c r="C12" s="44" t="n">
        <x:v>0.08</x:v>
      </x:c>
      <x:c r="D12" s="12" t="str">
        <x:v>Current base model excluding unproven whole-cohort earnings gain</x:v>
      </x:c>
      <x:c r="E12" s="12" t="str">
        <x:v>base-no-unproven-cohort-uplift</x:v>
      </x:c>
      <x:c r="F12" s="45" t="n">
        <x:v>825136870.3583333</x:v>
      </x:c>
      <x:c r="G12" s="45" t="n">
        <x:v>193314034.1853897</x:v>
      </x:c>
      <x:c r="H12" s="45" t="n">
        <x:v>83997221.84216624</x:v>
      </x:c>
      <x:c r="I12" s="45" t="n">
        <x:v>7814.379978467764</x:v>
      </x:c>
      <x:c r="J12" s="45" t="n">
        <x:v>62348.6</x:v>
      </x:c>
      <x:c r="K12" s="46" t="n">
        <x:v>0.147451397625</x:v>
      </x:c>
      <x:c r="L12" s="46" t="n">
        <x:v>0</x:v>
      </x:c>
      <x:c r="M12" s="47" t="n">
        <x:f>IF(E12="base-no-unproven-cohort-uplift",0,IF(E12="affected-population-1pct",1,L12/(1%*K12)))</x:f>
        <x:v>0</x:v>
      </x:c>
      <x:c r="N12" s="48" t="n">
        <x:v>0</x:v>
      </x:c>
      <x:c r="O12" s="48" t="n">
        <x:v>0</x:v>
      </x:c>
      <x:c r="P12" s="45" t="n">
        <x:v>1353076.9495920688</x:v>
      </x:c>
      <x:c r="Q12" s="49" t="n">
        <x:f>N12*M12</x:f>
        <x:v>0</x:v>
      </x:c>
      <x:c r="R12" s="49" t="n">
        <x:f>O12*M12</x:f>
        <x:v>0</x:v>
      </x:c>
      <x:c r="S12" s="50" t="n">
        <x:f>(G12+Q12)/F12</x:f>
        <x:v>0.23428117337847107</x:v>
      </x:c>
      <x:c r="T12" s="51" t="n">
        <x:f>S12-1</x:f>
        <x:v>-0.7657188266215289</x:v>
      </x:c>
      <x:c r="U12" s="51" t="n">
        <x:f>(H12+R12+P12)/F12</x:f>
        <x:v>0.10343774694578019</x:v>
      </x:c>
      <x:c r="V12" s="51" t="n">
        <x:f>U12-1</x:f>
        <x:v>-0.8965622530542198</x:v>
      </x:c>
      <x:c r="W12" s="49" t="n">
        <x:f>F12-H12-R12-P12</x:f>
        <x:v>739786571.566575</x:v>
      </x:c>
      <x:c r="X12" s="12" t="str">
        <x:v>Current base model</x:v>
      </x:c>
    </x:row>
    <x:row r="13">
      <x:c r="A13" s="12" t="str">
        <x:v>Universal core only</x:v>
      </x:c>
      <x:c r="B13" s="12" t="str">
        <x:v>universal-core</x:v>
      </x:c>
      <x:c r="C13" s="44" t="n">
        <x:v>0.08</x:v>
      </x:c>
      <x:c r="D13" s="12" t="str">
        <x:v>Current 1% affected-population sensitivity</x:v>
      </x:c>
      <x:c r="E13" s="12" t="str">
        <x:v>affected-population-1pct</x:v>
      </x:c>
      <x:c r="F13" s="45" t="n">
        <x:v>825136870.3583333</x:v>
      </x:c>
      <x:c r="G13" s="45" t="n">
        <x:v>193314034.1853897</x:v>
      </x:c>
      <x:c r="H13" s="45" t="n">
        <x:v>83997221.84216624</x:v>
      </x:c>
      <x:c r="I13" s="45" t="n">
        <x:v>7814.379978467764</x:v>
      </x:c>
      <x:c r="J13" s="45" t="n">
        <x:v>62348.6</x:v>
      </x:c>
      <x:c r="K13" s="46" t="n">
        <x:v>0.147451397625</x:v>
      </x:c>
      <x:c r="L13" s="46"/>
      <x:c r="M13" s="47" t="n">
        <x:f>IF(E13="base-no-unproven-cohort-uplift",0,IF(E13="affected-population-1pct",1,L13/(1%*K13)))</x:f>
        <x:v>1</x:v>
      </x:c>
      <x:c r="N13" s="48" t="n">
        <x:v>67117100.89262147</x:v>
      </x:c>
      <x:c r="O13" s="48" t="n">
        <x:v>20406002.46461493</x:v>
      </x:c>
      <x:c r="P13" s="45" t="n">
        <x:v>1353076.9495920688</x:v>
      </x:c>
      <x:c r="Q13" s="49" t="n">
        <x:f>N13*M13</x:f>
        <x:v>67117100.89262147</x:v>
      </x:c>
      <x:c r="R13" s="49" t="n">
        <x:f>O13*M13</x:f>
        <x:v>20406002.46461493</x:v>
      </x:c>
      <x:c r="S13" s="50" t="n">
        <x:f>(G13+Q13)/F13</x:f>
        <x:v>0.31562174038461444</x:v>
      </x:c>
      <x:c r="T13" s="51" t="n">
        <x:f>S13-1</x:f>
        <x:v>-0.6843782596153856</x:v>
      </x:c>
      <x:c r="U13" s="51" t="n">
        <x:f>(H13+R13+P13)/F13</x:f>
        <x:v>0.12816819252113446</x:v>
      </x:c>
      <x:c r="V13" s="51" t="n">
        <x:f>U13-1</x:f>
        <x:v>-0.8718318074788656</x:v>
      </x:c>
      <x:c r="W13" s="49" t="n">
        <x:f>F13-H13-R13-P13</x:f>
        <x:v>719380569.1019601</x:v>
      </x:c>
      <x:c r="X13" s="12" t="str">
        <x:v>Current lead sensitivity</x:v>
      </x:c>
    </x:row>
    <x:row r="14">
      <x:c r="A14" s="12" t="str">
        <x:v>Universal core only</x:v>
      </x:c>
      <x:c r="B14" s="12" t="str">
        <x:v>universal-core</x:v>
      </x:c>
      <x:c r="C14" s="44" t="n">
        <x:v>0.08</x:v>
      </x:c>
      <x:c r="D14" s="12" t="str">
        <x:v>1% whole-cohort-average real lifetime earnings uplift</x:v>
      </x:c>
      <x:c r="E14" s="12" t="str">
        <x:v>whole-cohort-1pct</x:v>
      </x:c>
      <x:c r="F14" s="45" t="n">
        <x:v>825136870.3583333</x:v>
      </x:c>
      <x:c r="G14" s="45" t="n">
        <x:v>193314034.1853897</x:v>
      </x:c>
      <x:c r="H14" s="45" t="n">
        <x:v>83997221.84216624</x:v>
      </x:c>
      <x:c r="I14" s="45" t="n">
        <x:v>7814.379978467764</x:v>
      </x:c>
      <x:c r="J14" s="45" t="n">
        <x:v>62348.6</x:v>
      </x:c>
      <x:c r="K14" s="46" t="n">
        <x:v>0.147451397625</x:v>
      </x:c>
      <x:c r="L14" s="46" t="n">
        <x:v>0.01</x:v>
      </x:c>
      <x:c r="M14" s="47" t="n">
        <x:f>IF(E14="base-no-unproven-cohort-uplift",0,IF(E14="affected-population-1pct",1,L14/(1%*K14)))</x:f>
        <x:v>6.781895703309716</x:v>
      </x:c>
      <x:c r="N14" s="48" t="n">
        <x:v>67117100.89262147</x:v>
      </x:c>
      <x:c r="O14" s="48" t="n">
        <x:v>20406002.46461493</x:v>
      </x:c>
      <x:c r="P14" s="45" t="n">
        <x:v>1353076.9495920688</x:v>
      </x:c>
      <x:c r="Q14" s="49" t="n">
        <x:f>N14*M14</x:f>
        <x:v>455181178.16227424</x:v>
      </x:c>
      <x:c r="R14" s="49" t="n">
        <x:f>O14*M14</x:f>
        <x:v>138391380.43649948</x:v>
      </x:c>
      <x:c r="S14" s="50" t="n">
        <x:f>(G14+Q14)/F14</x:f>
        <x:v>0.7859244152622109</x:v>
      </x:c>
      <x:c r="T14" s="51" t="n">
        <x:f>S14-1</x:f>
        <x:v>-0.2140755847377891</x:v>
      </x:c>
      <x:c r="U14" s="51" t="n">
        <x:f>(H14+R14+P14)/F14</x:f>
        <x:v>0.2711570495342102</x:v>
      </x:c>
      <x:c r="V14" s="51" t="n">
        <x:f>U14-1</x:f>
        <x:v>-0.7288429504657898</x:v>
      </x:c>
      <x:c r="W14" s="49" t="n">
        <x:f>F14-H14-R14-P14</x:f>
        <x:v>601395191.1300756</x:v>
      </x:c>
      <x:c r="X14" s="12" t="str">
        <x:v>Plausible lower sensitivity — scenario, not forecast</x:v>
      </x:c>
    </x:row>
    <x:row r="15">
      <x:c r="A15" s="12" t="str">
        <x:v>Universal core only</x:v>
      </x:c>
      <x:c r="B15" s="12" t="str">
        <x:v>universal-core</x:v>
      </x:c>
      <x:c r="C15" s="44" t="n">
        <x:v>0.08</x:v>
      </x:c>
      <x:c r="D15" s="12" t="str">
        <x:v>5% whole-cohort-average real lifetime earnings uplift</x:v>
      </x:c>
      <x:c r="E15" s="12" t="str">
        <x:v>whole-cohort-5pct</x:v>
      </x:c>
      <x:c r="F15" s="45" t="n">
        <x:v>825136870.3583333</x:v>
      </x:c>
      <x:c r="G15" s="45" t="n">
        <x:v>193314034.1853897</x:v>
      </x:c>
      <x:c r="H15" s="45" t="n">
        <x:v>83997221.84216624</x:v>
      </x:c>
      <x:c r="I15" s="45" t="n">
        <x:v>7814.379978467764</x:v>
      </x:c>
      <x:c r="J15" s="45" t="n">
        <x:v>62348.6</x:v>
      </x:c>
      <x:c r="K15" s="46" t="n">
        <x:v>0.147451397625</x:v>
      </x:c>
      <x:c r="L15" s="46" t="n">
        <x:v>0.05</x:v>
      </x:c>
      <x:c r="M15" s="47" t="n">
        <x:f>IF(E15="base-no-unproven-cohort-uplift",0,IF(E15="affected-population-1pct",1,L15/(1%*K15)))</x:f>
        <x:v>33.90947851654858</x:v>
      </x:c>
      <x:c r="N15" s="48" t="n">
        <x:v>67117100.89262147</x:v>
      </x:c>
      <x:c r="O15" s="48" t="n">
        <x:v>20406002.46461493</x:v>
      </x:c>
      <x:c r="P15" s="45" t="n">
        <x:v>1353076.9495920688</x:v>
      </x:c>
      <x:c r="Q15" s="49" t="n">
        <x:f>N15*M15</x:f>
        <x:v>2275905890.8113713</x:v>
      </x:c>
      <x:c r="R15" s="49" t="n">
        <x:f>O15*M15</x:f>
        <x:v>691956902.1824974</x:v>
      </x:c>
      <x:c r="S15" s="50" t="n">
        <x:f>(G15+Q15)/F15</x:f>
        <x:v>2.9924973827971706</x:v>
      </x:c>
      <x:c r="T15" s="51" t="n">
        <x:f>S15-1</x:f>
        <x:v>1.9924973827971706</x:v>
      </x:c>
      <x:c r="U15" s="51" t="n">
        <x:f>(H15+R15+P15)/F15</x:f>
        <x:v>0.9420342598879304</x:v>
      </x:c>
      <x:c r="V15" s="51" t="n">
        <x:f>U15-1</x:f>
        <x:v>-0.057965740112069564</x:v>
      </x:c>
      <x:c r="W15" s="49" t="n">
        <x:f>F15-H15-R15-P15</x:f>
        <x:v>47829669.38407771</x:v>
      </x:c>
      <x:c r="X15" s="12" t="str">
        <x:v>Ambitious and evidence-dependent — scenario, not forecast</x:v>
      </x:c>
    </x:row>
    <x:row r="16">
      <x:c r="A16" s="12" t="str">
        <x:v>Universal core only</x:v>
      </x:c>
      <x:c r="B16" s="12" t="str">
        <x:v>universal-core</x:v>
      </x:c>
      <x:c r="C16" s="44" t="n">
        <x:v>0.08</x:v>
      </x:c>
      <x:c r="D16" s="12" t="str">
        <x:v>10% whole-cohort-average real lifetime earnings uplift</x:v>
      </x:c>
      <x:c r="E16" s="12" t="str">
        <x:v>whole-cohort-10pct</x:v>
      </x:c>
      <x:c r="F16" s="45" t="n">
        <x:v>825136870.3583333</x:v>
      </x:c>
      <x:c r="G16" s="45" t="n">
        <x:v>193314034.1853897</x:v>
      </x:c>
      <x:c r="H16" s="45" t="n">
        <x:v>83997221.84216624</x:v>
      </x:c>
      <x:c r="I16" s="45" t="n">
        <x:v>7814.379978467764</x:v>
      </x:c>
      <x:c r="J16" s="45" t="n">
        <x:v>62348.6</x:v>
      </x:c>
      <x:c r="K16" s="46" t="n">
        <x:v>0.147451397625</x:v>
      </x:c>
      <x:c r="L16" s="46" t="n">
        <x:v>0.1</x:v>
      </x:c>
      <x:c r="M16" s="47" t="n">
        <x:f>IF(E16="base-no-unproven-cohort-uplift",0,IF(E16="affected-population-1pct",1,L16/(1%*K16)))</x:f>
        <x:v>67.81895703309716</x:v>
      </x:c>
      <x:c r="N16" s="48" t="n">
        <x:v>67117100.89262147</x:v>
      </x:c>
      <x:c r="O16" s="48" t="n">
        <x:v>20406002.46461493</x:v>
      </x:c>
      <x:c r="P16" s="45" t="n">
        <x:v>1353076.9495920688</x:v>
      </x:c>
      <x:c r="Q16" s="49" t="n">
        <x:f>N16*M16</x:f>
        <x:v>4551811781.622743</x:v>
      </x:c>
      <x:c r="R16" s="49" t="n">
        <x:f>O16*M16</x:f>
        <x:v>1383913804.3649948</x:v>
      </x:c>
      <x:c r="S16" s="50" t="n">
        <x:f>(G16+Q16)/F16</x:f>
        <x:v>5.75071359221587</x:v>
      </x:c>
      <x:c r="T16" s="51" t="n">
        <x:f>S16-1</x:f>
        <x:v>4.75071359221587</x:v>
      </x:c>
      <x:c r="U16" s="51" t="n">
        <x:f>(H16+R16+P16)/F16</x:f>
        <x:v>1.7806307728300805</x:v>
      </x:c>
      <x:c r="V16" s="51" t="n">
        <x:f>U16-1</x:f>
        <x:v>0.7806307728300805</x:v>
      </x:c>
      <x:c r="W16" s="49" t="n">
        <x:f>F16-H16-R16-P16</x:f>
        <x:v>-644127232.7984197</x:v>
      </x:c>
      <x:c r="X16" s="12" t="str">
        <x:v>Upside stress test — not a forecast</x:v>
      </x:c>
    </x:row>
    <x:row r="17">
      <x:c r="A17" s="12" t="str">
        <x:v>Universal core plus targeted accelerator</x:v>
      </x:c>
      <x:c r="B17" s="12" t="str">
        <x:v>core-plus-targeted</x:v>
      </x:c>
      <x:c r="C17" s="44" t="n">
        <x:v>0.02</x:v>
      </x:c>
      <x:c r="D17" s="12" t="str">
        <x:v>Current base model excluding unproven whole-cohort earnings gain</x:v>
      </x:c>
      <x:c r="E17" s="12" t="str">
        <x:v>base-no-unproven-cohort-uplift</x:v>
      </x:c>
      <x:c r="F17" s="45" t="n">
        <x:v>875015750.3583333</x:v>
      </x:c>
      <x:c r="G17" s="45" t="n">
        <x:v>385171144.08262974</x:v>
      </x:c>
      <x:c r="H17" s="45" t="n">
        <x:v>166537519.39618286</x:v>
      </x:c>
      <x:c r="I17" s="45" t="n">
        <x:v>9442.238597384423</x:v>
      </x:c>
      <x:c r="J17" s="45" t="n">
        <x:v>62348.6</x:v>
      </x:c>
      <x:c r="K17" s="46" t="n">
        <x:v>0.17816784975000002</x:v>
      </x:c>
      <x:c r="L17" s="46" t="n">
        <x:v>0</x:v>
      </x:c>
      <x:c r="M17" s="47" t="n">
        <x:f>IF(E17="base-no-unproven-cohort-uplift",0,IF(E17="affected-population-1pct",1,L17/(1%*K17)))</x:f>
        <x:v>0</x:v>
      </x:c>
      <x:c r="N17" s="48" t="n">
        <x:v>0</x:v>
      </x:c>
      <x:c r="O17" s="48" t="n">
        <x:v>0</x:v>
      </x:c>
      <x:c r="P17" s="45" t="n">
        <x:v>1832947.848127399</x:v>
      </x:c>
      <x:c r="Q17" s="49" t="n">
        <x:f>N17*M17</x:f>
        <x:v>0</x:v>
      </x:c>
      <x:c r="R17" s="49" t="n">
        <x:f>O17*M17</x:f>
        <x:v>0</x:v>
      </x:c>
      <x:c r="S17" s="50" t="n">
        <x:f>(G17+Q17)/F17</x:f>
        <x:v>0.44018766967896955</x:v>
      </x:c>
      <x:c r="T17" s="51" t="n">
        <x:f>S17-1</x:f>
        <x:v>-0.5598123303210305</x:v>
      </x:c>
      <x:c r="U17" s="51" t="n">
        <x:f>(H17+R17+P17)/F17</x:f>
        <x:v>0.19241992749885906</x:v>
      </x:c>
      <x:c r="V17" s="51" t="n">
        <x:f>U17-1</x:f>
        <x:v>-0.8075800725011409</x:v>
      </x:c>
      <x:c r="W17" s="49" t="n">
        <x:f>F17-H17-R17-P17</x:f>
        <x:v>706645283.1140231</x:v>
      </x:c>
      <x:c r="X17" s="12" t="str">
        <x:v>Current base model</x:v>
      </x:c>
    </x:row>
    <x:row r="18">
      <x:c r="A18" s="12" t="str">
        <x:v>Universal core plus targeted accelerator</x:v>
      </x:c>
      <x:c r="B18" s="12" t="str">
        <x:v>core-plus-targeted</x:v>
      </x:c>
      <x:c r="C18" s="44" t="n">
        <x:v>0.02</x:v>
      </x:c>
      <x:c r="D18" s="12" t="str">
        <x:v>Current 1% affected-population sensitivity</x:v>
      </x:c>
      <x:c r="E18" s="12" t="str">
        <x:v>affected-population-1pct</x:v>
      </x:c>
      <x:c r="F18" s="45" t="n">
        <x:v>875015750.3583333</x:v>
      </x:c>
      <x:c r="G18" s="45" t="n">
        <x:v>385171144.08262974</x:v>
      </x:c>
      <x:c r="H18" s="45" t="n">
        <x:v>166537519.39618286</x:v>
      </x:c>
      <x:c r="I18" s="45" t="n">
        <x:v>9442.238597384423</x:v>
      </x:c>
      <x:c r="J18" s="45" t="n">
        <x:v>62348.6</x:v>
      </x:c>
      <x:c r="K18" s="46" t="n">
        <x:v>0.17816784975000002</x:v>
      </x:c>
      <x:c r="L18" s="46"/>
      <x:c r="M18" s="47" t="n">
        <x:f>IF(E18="base-no-unproven-cohort-uplift",0,IF(E18="affected-population-1pct",1,L18/(1%*K18)))</x:f>
        <x:v>1</x:v>
      </x:c>
      <x:c r="N18" s="48" t="n">
        <x:v>215639923.2421602</x:v>
      </x:c>
      <x:c r="O18" s="48" t="n">
        <x:v>70343851.24588823</x:v>
      </x:c>
      <x:c r="P18" s="45" t="n">
        <x:v>1832947.848127399</x:v>
      </x:c>
      <x:c r="Q18" s="49" t="n">
        <x:f>N18*M18</x:f>
        <x:v>215639923.2421602</x:v>
      </x:c>
      <x:c r="R18" s="49" t="n">
        <x:f>O18*M18</x:f>
        <x:v>70343851.24588823</x:v>
      </x:c>
      <x:c r="S18" s="50" t="n">
        <x:f>(G18+Q18)/F18</x:f>
        <x:v>0.6866288601990855</x:v>
      </x:c>
      <x:c r="T18" s="51" t="n">
        <x:f>S18-1</x:f>
        <x:v>-0.31337113980091447</x:v>
      </x:c>
      <x:c r="U18" s="51" t="n">
        <x:f>(H18+R18+P18)/F18</x:f>
        <x:v>0.2728114532709166</x:v>
      </x:c>
      <x:c r="V18" s="51" t="n">
        <x:f>U18-1</x:f>
        <x:v>-0.7271885467290834</x:v>
      </x:c>
      <x:c r="W18" s="49" t="n">
        <x:f>F18-H18-R18-P18</x:f>
        <x:v>636301431.8681349</x:v>
      </x:c>
      <x:c r="X18" s="12" t="str">
        <x:v>Current lead sensitivity</x:v>
      </x:c>
    </x:row>
    <x:row r="19">
      <x:c r="A19" s="12" t="str">
        <x:v>Universal core plus targeted accelerator</x:v>
      </x:c>
      <x:c r="B19" s="12" t="str">
        <x:v>core-plus-targeted</x:v>
      </x:c>
      <x:c r="C19" s="44" t="n">
        <x:v>0.02</x:v>
      </x:c>
      <x:c r="D19" s="12" t="str">
        <x:v>1% whole-cohort-average real lifetime earnings uplift</x:v>
      </x:c>
      <x:c r="E19" s="12" t="str">
        <x:v>whole-cohort-1pct</x:v>
      </x:c>
      <x:c r="F19" s="45" t="n">
        <x:v>875015750.3583333</x:v>
      </x:c>
      <x:c r="G19" s="45" t="n">
        <x:v>385171144.08262974</x:v>
      </x:c>
      <x:c r="H19" s="45" t="n">
        <x:v>166537519.39618286</x:v>
      </x:c>
      <x:c r="I19" s="45" t="n">
        <x:v>9442.238597384423</x:v>
      </x:c>
      <x:c r="J19" s="45" t="n">
        <x:v>62348.6</x:v>
      </x:c>
      <x:c r="K19" s="46" t="n">
        <x:v>0.17816784975000002</x:v>
      </x:c>
      <x:c r="L19" s="46" t="n">
        <x:v>0.01</x:v>
      </x:c>
      <x:c r="M19" s="47" t="n">
        <x:f>IF(E19="base-no-unproven-cohort-uplift",0,IF(E19="affected-population-1pct",1,L19/(1%*K19)))</x:f>
        <x:v>5.612684900239696</x:v>
      </x:c>
      <x:c r="N19" s="48" t="n">
        <x:v>215639923.2421602</x:v>
      </x:c>
      <x:c r="O19" s="48" t="n">
        <x:v>70343851.24588823</x:v>
      </x:c>
      <x:c r="P19" s="45" t="n">
        <x:v>1832947.848127399</x:v>
      </x:c>
      <x:c r="Q19" s="49" t="n">
        <x:f>N19*M19</x:f>
        <x:v>1210318941.0701196</x:v>
      </x:c>
      <x:c r="R19" s="49" t="n">
        <x:f>O19*M19</x:f>
        <x:v>394817871.7125042</x:v>
      </x:c>
      <x:c r="S19" s="50" t="n">
        <x:f>(G19+Q19)/F19</x:f>
        <x:v>1.8233844185083181</x:v>
      </x:c>
      <x:c r="T19" s="51" t="n">
        <x:f>S19-1</x:f>
        <x:v>0.8233844185083181</x:v>
      </x:c>
      <x:c r="U19" s="51" t="n">
        <x:f>(H19+R19+P19)/F19</x:f>
        <x:v>0.6436322303069167</x:v>
      </x:c>
      <x:c r="V19" s="51" t="n">
        <x:f>U19-1</x:f>
        <x:v>-0.35636776969308326</x:v>
      </x:c>
      <x:c r="W19" s="49" t="n">
        <x:f>F19-H19-R19-P19</x:f>
        <x:v>311827411.4015188</x:v>
      </x:c>
      <x:c r="X19" s="12" t="str">
        <x:v>Plausible lower sensitivity — scenario, not forecast</x:v>
      </x:c>
    </x:row>
    <x:row r="20">
      <x:c r="A20" s="12" t="str">
        <x:v>Universal core plus targeted accelerator</x:v>
      </x:c>
      <x:c r="B20" s="12" t="str">
        <x:v>core-plus-targeted</x:v>
      </x:c>
      <x:c r="C20" s="44" t="n">
        <x:v>0.02</x:v>
      </x:c>
      <x:c r="D20" s="12" t="str">
        <x:v>5% whole-cohort-average real lifetime earnings uplift</x:v>
      </x:c>
      <x:c r="E20" s="12" t="str">
        <x:v>whole-cohort-5pct</x:v>
      </x:c>
      <x:c r="F20" s="45" t="n">
        <x:v>875015750.3583333</x:v>
      </x:c>
      <x:c r="G20" s="45" t="n">
        <x:v>385171144.08262974</x:v>
      </x:c>
      <x:c r="H20" s="45" t="n">
        <x:v>166537519.39618286</x:v>
      </x:c>
      <x:c r="I20" s="45" t="n">
        <x:v>9442.238597384423</x:v>
      </x:c>
      <x:c r="J20" s="45" t="n">
        <x:v>62348.6</x:v>
      </x:c>
      <x:c r="K20" s="46" t="n">
        <x:v>0.17816784975000002</x:v>
      </x:c>
      <x:c r="L20" s="46" t="n">
        <x:v>0.05</x:v>
      </x:c>
      <x:c r="M20" s="47" t="n">
        <x:f>IF(E20="base-no-unproven-cohort-uplift",0,IF(E20="affected-population-1pct",1,L20/(1%*K20)))</x:f>
        <x:v>28.06342450119848</x:v>
      </x:c>
      <x:c r="N20" s="48" t="n">
        <x:v>215639923.24216023</x:v>
      </x:c>
      <x:c r="O20" s="48" t="n">
        <x:v>70343851.24588823</x:v>
      </x:c>
      <x:c r="P20" s="45" t="n">
        <x:v>1832947.848127399</x:v>
      </x:c>
      <x:c r="Q20" s="49" t="n">
        <x:f>N20*M20</x:f>
        <x:v>6051594705.350599</x:v>
      </x:c>
      <x:c r="R20" s="49" t="n">
        <x:f>O20*M20</x:f>
        <x:v>1974089358.562521</x:v>
      </x:c>
      <x:c r="S20" s="50" t="n">
        <x:f>(G20+Q20)/F20</x:f>
        <x:v>7.356171413825715</x:v>
      </x:c>
      <x:c r="T20" s="51" t="n">
        <x:f>S20-1</x:f>
        <x:v>6.356171413825715</x:v>
      </x:c>
      <x:c r="U20" s="51" t="n">
        <x:f>(H20+R20+P20)/F20</x:f>
        <x:v>2.4484814415391476</x:v>
      </x:c>
      <x:c r="V20" s="51" t="n">
        <x:f>U20-1</x:f>
        <x:v>1.4484814415391476</x:v>
      </x:c>
      <x:c r="W20" s="49" t="n">
        <x:f>F20-H20-R20-P20</x:f>
        <x:v>-1267444075.4484978</x:v>
      </x:c>
      <x:c r="X20" s="12" t="str">
        <x:v>Ambitious and evidence-dependent — scenario, not forecast</x:v>
      </x:c>
    </x:row>
    <x:row r="21">
      <x:c r="A21" s="12" t="str">
        <x:v>Universal core plus targeted accelerator</x:v>
      </x:c>
      <x:c r="B21" s="12" t="str">
        <x:v>core-plus-targeted</x:v>
      </x:c>
      <x:c r="C21" s="44" t="n">
        <x:v>0.02</x:v>
      </x:c>
      <x:c r="D21" s="12" t="str">
        <x:v>10% whole-cohort-average real lifetime earnings uplift</x:v>
      </x:c>
      <x:c r="E21" s="12" t="str">
        <x:v>whole-cohort-10pct</x:v>
      </x:c>
      <x:c r="F21" s="45" t="n">
        <x:v>875015750.3583333</x:v>
      </x:c>
      <x:c r="G21" s="45" t="n">
        <x:v>385171144.08262974</x:v>
      </x:c>
      <x:c r="H21" s="45" t="n">
        <x:v>166537519.39618286</x:v>
      </x:c>
      <x:c r="I21" s="45" t="n">
        <x:v>9442.238597384423</x:v>
      </x:c>
      <x:c r="J21" s="45" t="n">
        <x:v>62348.6</x:v>
      </x:c>
      <x:c r="K21" s="46" t="n">
        <x:v>0.17816784975000002</x:v>
      </x:c>
      <x:c r="L21" s="46" t="n">
        <x:v>0.1</x:v>
      </x:c>
      <x:c r="M21" s="47" t="n">
        <x:f>IF(E21="base-no-unproven-cohort-uplift",0,IF(E21="affected-population-1pct",1,L21/(1%*K21)))</x:f>
        <x:v>56.12684900239696</x:v>
      </x:c>
      <x:c r="N21" s="48" t="n">
        <x:v>215639923.24216023</x:v>
      </x:c>
      <x:c r="O21" s="48" t="n">
        <x:v>70343851.24588823</x:v>
      </x:c>
      <x:c r="P21" s="45" t="n">
        <x:v>1832947.848127399</x:v>
      </x:c>
      <x:c r="Q21" s="49" t="n">
        <x:f>N21*M21</x:f>
        <x:v>12103189410.701199</x:v>
      </x:c>
      <x:c r="R21" s="49" t="n">
        <x:f>O21*M21</x:f>
        <x:v>3948178717.125042</x:v>
      </x:c>
      <x:c r="S21" s="50" t="n">
        <x:f>(G21+Q21)/F21</x:f>
        <x:v>14.27215515797246</x:v>
      </x:c>
      <x:c r="T21" s="51" t="n">
        <x:f>S21-1</x:f>
        <x:v>13.27215515797246</x:v>
      </x:c>
      <x:c r="U21" s="51" t="n">
        <x:f>(H21+R21+P21)/F21</x:f>
        <x:v>4.704542955579437</x:v>
      </x:c>
      <x:c r="V21" s="51" t="n">
        <x:f>U21-1</x:f>
        <x:v>3.704542955579437</x:v>
      </x:c>
      <x:c r="W21" s="49" t="n">
        <x:f>F21-H21-R21-P21</x:f>
        <x:v>-3241533434.0110188</x:v>
      </x:c>
      <x:c r="X21" s="12" t="str">
        <x:v>Upside stress test — not a forecast</x:v>
      </x:c>
    </x:row>
    <x:row r="22">
      <x:c r="A22" s="12" t="str">
        <x:v>Universal core plus targeted accelerator</x:v>
      </x:c>
      <x:c r="B22" s="12" t="str">
        <x:v>core-plus-targeted</x:v>
      </x:c>
      <x:c r="C22" s="44" t="n">
        <x:v>0.04</x:v>
      </x:c>
      <x:c r="D22" s="12" t="str">
        <x:v>Current base model excluding unproven whole-cohort earnings gain</x:v>
      </x:c>
      <x:c r="E22" s="12" t="str">
        <x:v>base-no-unproven-cohort-uplift</x:v>
      </x:c>
      <x:c r="F22" s="45" t="n">
        <x:v>875015750.3583333</x:v>
      </x:c>
      <x:c r="G22" s="45" t="n">
        <x:v>385171144.08262974</x:v>
      </x:c>
      <x:c r="H22" s="45" t="n">
        <x:v>166537519.39618286</x:v>
      </x:c>
      <x:c r="I22" s="45" t="n">
        <x:v>9442.238597384423</x:v>
      </x:c>
      <x:c r="J22" s="45" t="n">
        <x:v>62348.6</x:v>
      </x:c>
      <x:c r="K22" s="46" t="n">
        <x:v>0.17816784975000002</x:v>
      </x:c>
      <x:c r="L22" s="46" t="n">
        <x:v>0</x:v>
      </x:c>
      <x:c r="M22" s="47" t="n">
        <x:f>IF(E22="base-no-unproven-cohort-uplift",0,IF(E22="affected-population-1pct",1,L22/(1%*K22)))</x:f>
        <x:v>0</x:v>
      </x:c>
      <x:c r="N22" s="48" t="n">
        <x:v>0</x:v>
      </x:c>
      <x:c r="O22" s="48" t="n">
        <x:v>0</x:v>
      </x:c>
      <x:c r="P22" s="45" t="n">
        <x:v>1763127.7192971022</x:v>
      </x:c>
      <x:c r="Q22" s="49" t="n">
        <x:f>N22*M22</x:f>
        <x:v>0</x:v>
      </x:c>
      <x:c r="R22" s="49" t="n">
        <x:f>O22*M22</x:f>
        <x:v>0</x:v>
      </x:c>
      <x:c r="S22" s="50" t="n">
        <x:f>(G22+Q22)/F22</x:f>
        <x:v>0.44018766967896955</x:v>
      </x:c>
      <x:c r="T22" s="51" t="n">
        <x:f>S22-1</x:f>
        <x:v>-0.5598123303210305</x:v>
      </x:c>
      <x:c r="U22" s="51" t="n">
        <x:f>(H22+R22+P22)/F22</x:f>
        <x:v>0.1923401345022168</x:v>
      </x:c>
      <x:c r="V22" s="51" t="n">
        <x:f>U22-1</x:f>
        <x:v>-0.8076598654977832</x:v>
      </x:c>
      <x:c r="W22" s="49" t="n">
        <x:f>F22-H22-R22-P22</x:f>
        <x:v>706715103.2428534</x:v>
      </x:c>
      <x:c r="X22" s="12" t="str">
        <x:v>Current base model</x:v>
      </x:c>
    </x:row>
    <x:row r="23">
      <x:c r="A23" s="12" t="str">
        <x:v>Universal core plus targeted accelerator</x:v>
      </x:c>
      <x:c r="B23" s="12" t="str">
        <x:v>core-plus-targeted</x:v>
      </x:c>
      <x:c r="C23" s="44" t="n">
        <x:v>0.04</x:v>
      </x:c>
      <x:c r="D23" s="12" t="str">
        <x:v>Current 1% affected-population sensitivity</x:v>
      </x:c>
      <x:c r="E23" s="12" t="str">
        <x:v>affected-population-1pct</x:v>
      </x:c>
      <x:c r="F23" s="45" t="n">
        <x:v>875015750.3583333</x:v>
      </x:c>
      <x:c r="G23" s="45" t="n">
        <x:v>385171144.08262974</x:v>
      </x:c>
      <x:c r="H23" s="45" t="n">
        <x:v>166537519.39618286</x:v>
      </x:c>
      <x:c r="I23" s="45" t="n">
        <x:v>9442.238597384423</x:v>
      </x:c>
      <x:c r="J23" s="45" t="n">
        <x:v>62348.6</x:v>
      </x:c>
      <x:c r="K23" s="46" t="n">
        <x:v>0.17816784975000002</x:v>
      </x:c>
      <x:c r="L23" s="46"/>
      <x:c r="M23" s="47" t="n">
        <x:f>IF(E23="base-no-unproven-cohort-uplift",0,IF(E23="affected-population-1pct",1,L23/(1%*K23)))</x:f>
        <x:v>1</x:v>
      </x:c>
      <x:c r="N23" s="48" t="n">
        <x:v>147292262.90793207</x:v>
      </x:c>
      <x:c r="O23" s="48" t="n">
        <x:v>47007918.91111677</x:v>
      </x:c>
      <x:c r="P23" s="45" t="n">
        <x:v>1763127.7192971022</x:v>
      </x:c>
      <x:c r="Q23" s="49" t="n">
        <x:f>N23*M23</x:f>
        <x:v>147292262.90793207</x:v>
      </x:c>
      <x:c r="R23" s="49" t="n">
        <x:f>O23*M23</x:f>
        <x:v>47007918.91111677</x:v>
      </x:c>
      <x:c r="S23" s="50" t="n">
        <x:f>(G23+Q23)/F23</x:f>
        <x:v>0.6085186544042314</x:v>
      </x:c>
      <x:c r="T23" s="51" t="n">
        <x:f>S23-1</x:f>
        <x:v>-0.39148134559576864</x:v>
      </x:c>
      <x:c r="U23" s="51" t="n">
        <x:f>(H23+R23+P23)/F23</x:f>
        <x:v>0.24606250337599564</x:v>
      </x:c>
      <x:c r="V23" s="51" t="n">
        <x:f>U23-1</x:f>
        <x:v>-0.7539374966240043</x:v>
      </x:c>
      <x:c r="W23" s="49" t="n">
        <x:f>F23-H23-R23-P23</x:f>
        <x:v>659707184.3317367</x:v>
      </x:c>
      <x:c r="X23" s="12" t="str">
        <x:v>Current lead sensitivity</x:v>
      </x:c>
    </x:row>
    <x:row r="24">
      <x:c r="A24" s="12" t="str">
        <x:v>Universal core plus targeted accelerator</x:v>
      </x:c>
      <x:c r="B24" s="12" t="str">
        <x:v>core-plus-targeted</x:v>
      </x:c>
      <x:c r="C24" s="44" t="n">
        <x:v>0.04</x:v>
      </x:c>
      <x:c r="D24" s="12" t="str">
        <x:v>1% whole-cohort-average real lifetime earnings uplift</x:v>
      </x:c>
      <x:c r="E24" s="12" t="str">
        <x:v>whole-cohort-1pct</x:v>
      </x:c>
      <x:c r="F24" s="45" t="n">
        <x:v>875015750.3583333</x:v>
      </x:c>
      <x:c r="G24" s="45" t="n">
        <x:v>385171144.08262974</x:v>
      </x:c>
      <x:c r="H24" s="45" t="n">
        <x:v>166537519.39618286</x:v>
      </x:c>
      <x:c r="I24" s="45" t="n">
        <x:v>9442.238597384423</x:v>
      </x:c>
      <x:c r="J24" s="45" t="n">
        <x:v>62348.6</x:v>
      </x:c>
      <x:c r="K24" s="46" t="n">
        <x:v>0.17816784975000002</x:v>
      </x:c>
      <x:c r="L24" s="46" t="n">
        <x:v>0.01</x:v>
      </x:c>
      <x:c r="M24" s="47" t="n">
        <x:f>IF(E24="base-no-unproven-cohort-uplift",0,IF(E24="affected-population-1pct",1,L24/(1%*K24)))</x:f>
        <x:v>5.612684900239696</x:v>
      </x:c>
      <x:c r="N24" s="48" t="n">
        <x:v>147292262.90793207</x:v>
      </x:c>
      <x:c r="O24" s="48" t="n">
        <x:v>47007918.91111677</x:v>
      </x:c>
      <x:c r="P24" s="45" t="n">
        <x:v>1763127.7192971022</x:v>
      </x:c>
      <x:c r="Q24" s="49" t="n">
        <x:f>N24*M24</x:f>
        <x:v>826705059.9454858</x:v>
      </x:c>
      <x:c r="R24" s="49" t="n">
        <x:f>O24*M24</x:f>
        <x:v>263840636.66411716</x:v>
      </x:c>
      <x:c r="S24" s="50" t="n">
        <x:f>(G24+Q24)/F24</x:f>
        <x:v>1.384976445888925</x:v>
      </x:c>
      <x:c r="T24" s="51" t="n">
        <x:f>S24-1</x:f>
        <x:v>0.3849764458889251</x:v>
      </x:c>
      <x:c r="U24" s="51" t="n">
        <x:f>(H24+R24+P24)/F24</x:f>
        <x:v>0.49386686308518235</x:v>
      </x:c>
      <x:c r="V24" s="51" t="n">
        <x:f>U24-1</x:f>
        <x:v>-0.5061331369148176</x:v>
      </x:c>
      <x:c r="W24" s="49" t="n">
        <x:f>F24-H24-R24-P24</x:f>
        <x:v>442874466.5787362</x:v>
      </x:c>
      <x:c r="X24" s="12" t="str">
        <x:v>Plausible lower sensitivity — scenario, not forecast</x:v>
      </x:c>
    </x:row>
    <x:row r="25">
      <x:c r="A25" s="12" t="str">
        <x:v>Universal core plus targeted accelerator</x:v>
      </x:c>
      <x:c r="B25" s="12" t="str">
        <x:v>core-plus-targeted</x:v>
      </x:c>
      <x:c r="C25" s="44" t="n">
        <x:v>0.04</x:v>
      </x:c>
      <x:c r="D25" s="12" t="str">
        <x:v>5% whole-cohort-average real lifetime earnings uplift</x:v>
      </x:c>
      <x:c r="E25" s="12" t="str">
        <x:v>whole-cohort-5pct</x:v>
      </x:c>
      <x:c r="F25" s="45" t="n">
        <x:v>875015750.3583333</x:v>
      </x:c>
      <x:c r="G25" s="45" t="n">
        <x:v>385171144.08262974</x:v>
      </x:c>
      <x:c r="H25" s="45" t="n">
        <x:v>166537519.39618286</x:v>
      </x:c>
      <x:c r="I25" s="45" t="n">
        <x:v>9442.238597384423</x:v>
      </x:c>
      <x:c r="J25" s="45" t="n">
        <x:v>62348.6</x:v>
      </x:c>
      <x:c r="K25" s="46" t="n">
        <x:v>0.17816784975000002</x:v>
      </x:c>
      <x:c r="L25" s="46" t="n">
        <x:v>0.05</x:v>
      </x:c>
      <x:c r="M25" s="47" t="n">
        <x:f>IF(E25="base-no-unproven-cohort-uplift",0,IF(E25="affected-population-1pct",1,L25/(1%*K25)))</x:f>
        <x:v>28.06342450119848</x:v>
      </x:c>
      <x:c r="N25" s="48" t="n">
        <x:v>147292262.90793204</x:v>
      </x:c>
      <x:c r="O25" s="48" t="n">
        <x:v>47007918.91111677</x:v>
      </x:c>
      <x:c r="P25" s="45" t="n">
        <x:v>1763127.7192971022</x:v>
      </x:c>
      <x:c r="Q25" s="49" t="n">
        <x:f>N25*M25</x:f>
        <x:v>4133525299.727428</x:v>
      </x:c>
      <x:c r="R25" s="49" t="n">
        <x:f>O25*M25</x:f>
        <x:v>1319203183.3205857</x:v>
      </x:c>
      <x:c r="S25" s="50" t="n">
        <x:f>(G25+Q25)/F25</x:f>
        <x:v>5.164131550728746</x:v>
      </x:c>
      <x:c r="T25" s="51" t="n">
        <x:f>S25-1</x:f>
        <x:v>4.164131550728746</x:v>
      </x:c>
      <x:c r="U25" s="51" t="n">
        <x:f>(H25+R25+P25)/F25</x:f>
        <x:v>1.6999737774170447</x:v>
      </x:c>
      <x:c r="V25" s="51" t="n">
        <x:f>U25-1</x:f>
        <x:v>0.6999737774170447</x:v>
      </x:c>
      <x:c r="W25" s="49" t="n">
        <x:f>F25-H25-R25-P25</x:f>
        <x:v>-612488080.0777323</x:v>
      </x:c>
      <x:c r="X25" s="12" t="str">
        <x:v>Ambitious and evidence-dependent — scenario, not forecast</x:v>
      </x:c>
    </x:row>
    <x:row r="26">
      <x:c r="A26" s="12" t="str">
        <x:v>Universal core plus targeted accelerator</x:v>
      </x:c>
      <x:c r="B26" s="12" t="str">
        <x:v>core-plus-targeted</x:v>
      </x:c>
      <x:c r="C26" s="44" t="n">
        <x:v>0.04</x:v>
      </x:c>
      <x:c r="D26" s="12" t="str">
        <x:v>10% whole-cohort-average real lifetime earnings uplift</x:v>
      </x:c>
      <x:c r="E26" s="12" t="str">
        <x:v>whole-cohort-10pct</x:v>
      </x:c>
      <x:c r="F26" s="45" t="n">
        <x:v>875015750.3583333</x:v>
      </x:c>
      <x:c r="G26" s="45" t="n">
        <x:v>385171144.08262974</x:v>
      </x:c>
      <x:c r="H26" s="45" t="n">
        <x:v>166537519.39618286</x:v>
      </x:c>
      <x:c r="I26" s="45" t="n">
        <x:v>9442.238597384423</x:v>
      </x:c>
      <x:c r="J26" s="45" t="n">
        <x:v>62348.6</x:v>
      </x:c>
      <x:c r="K26" s="46" t="n">
        <x:v>0.17816784975000002</x:v>
      </x:c>
      <x:c r="L26" s="46" t="n">
        <x:v>0.1</x:v>
      </x:c>
      <x:c r="M26" s="47" t="n">
        <x:f>IF(E26="base-no-unproven-cohort-uplift",0,IF(E26="affected-population-1pct",1,L26/(1%*K26)))</x:f>
        <x:v>56.12684900239696</x:v>
      </x:c>
      <x:c r="N26" s="48" t="n">
        <x:v>147292262.90793204</x:v>
      </x:c>
      <x:c r="O26" s="48" t="n">
        <x:v>47007918.91111677</x:v>
      </x:c>
      <x:c r="P26" s="45" t="n">
        <x:v>1763127.7192971022</x:v>
      </x:c>
      <x:c r="Q26" s="49" t="n">
        <x:f>N26*M26</x:f>
        <x:v>8267050599.454856</x:v>
      </x:c>
      <x:c r="R26" s="49" t="n">
        <x:f>O26*M26</x:f>
        <x:v>2638406366.6411715</x:v>
      </x:c>
      <x:c r="S26" s="50" t="n">
        <x:f>(G26+Q26)/F26</x:f>
        <x:v>9.888075431778523</x:v>
      </x:c>
      <x:c r="T26" s="51" t="n">
        <x:f>S26-1</x:f>
        <x:v>8.888075431778523</x:v>
      </x:c>
      <x:c r="U26" s="51" t="n">
        <x:f>(H26+R26+P26)/F26</x:f>
        <x:v>3.2076074203318727</x:v>
      </x:c>
      <x:c r="V26" s="51" t="n">
        <x:f>U26-1</x:f>
        <x:v>2.2076074203318727</x:v>
      </x:c>
      <x:c r="W26" s="49" t="n">
        <x:f>F26-H26-R26-P26</x:f>
        <x:v>-1931691263.398318</x:v>
      </x:c>
      <x:c r="X26" s="12" t="str">
        <x:v>Upside stress test — not a forecast</x:v>
      </x:c>
    </x:row>
    <x:row r="27">
      <x:c r="A27" s="12" t="str">
        <x:v>Universal core plus targeted accelerator</x:v>
      </x:c>
      <x:c r="B27" s="12" t="str">
        <x:v>core-plus-targeted</x:v>
      </x:c>
      <x:c r="C27" s="44" t="n">
        <x:v>0.08</x:v>
      </x:c>
      <x:c r="D27" s="12" t="str">
        <x:v>Current base model excluding unproven whole-cohort earnings gain</x:v>
      </x:c>
      <x:c r="E27" s="12" t="str">
        <x:v>base-no-unproven-cohort-uplift</x:v>
      </x:c>
      <x:c r="F27" s="45" t="n">
        <x:v>875015750.3583333</x:v>
      </x:c>
      <x:c r="G27" s="45" t="n">
        <x:v>385171144.08262974</x:v>
      </x:c>
      <x:c r="H27" s="45" t="n">
        <x:v>166537519.39618286</x:v>
      </x:c>
      <x:c r="I27" s="45" t="n">
        <x:v>9442.238597384423</x:v>
      </x:c>
      <x:c r="J27" s="45" t="n">
        <x:v>62348.6</x:v>
      </x:c>
      <x:c r="K27" s="46" t="n">
        <x:v>0.17816784975000002</x:v>
      </x:c>
      <x:c r="L27" s="46" t="n">
        <x:v>0</x:v>
      </x:c>
      <x:c r="M27" s="47" t="n">
        <x:f>IF(E27="base-no-unproven-cohort-uplift",0,IF(E27="affected-population-1pct",1,L27/(1%*K27)))</x:f>
        <x:v>0</x:v>
      </x:c>
      <x:c r="N27" s="48" t="n">
        <x:v>0</x:v>
      </x:c>
      <x:c r="O27" s="48" t="n">
        <x:v>0</x:v>
      </x:c>
      <x:c r="P27" s="45" t="n">
        <x:v>1634944.2225580812</x:v>
      </x:c>
      <x:c r="Q27" s="49" t="n">
        <x:f>N27*M27</x:f>
        <x:v>0</x:v>
      </x:c>
      <x:c r="R27" s="49" t="n">
        <x:f>O27*M27</x:f>
        <x:v>0</x:v>
      </x:c>
      <x:c r="S27" s="50" t="n">
        <x:f>(G27+Q27)/F27</x:f>
        <x:v>0.44018766967896955</x:v>
      </x:c>
      <x:c r="T27" s="51" t="n">
        <x:f>S27-1</x:f>
        <x:v>-0.5598123303210305</x:v>
      </x:c>
      <x:c r="U27" s="51" t="n">
        <x:f>(H27+R27+P27)/F27</x:f>
        <x:v>0.19219364171430234</x:v>
      </x:c>
      <x:c r="V27" s="51" t="n">
        <x:f>U27-1</x:f>
        <x:v>-0.8078063582856977</x:v>
      </x:c>
      <x:c r="W27" s="49" t="n">
        <x:f>F27-H27-R27-P27</x:f>
        <x:v>706843286.7395923</x:v>
      </x:c>
      <x:c r="X27" s="12" t="str">
        <x:v>Current base model</x:v>
      </x:c>
    </x:row>
    <x:row r="28">
      <x:c r="A28" s="12" t="str">
        <x:v>Universal core plus targeted accelerator</x:v>
      </x:c>
      <x:c r="B28" s="12" t="str">
        <x:v>core-plus-targeted</x:v>
      </x:c>
      <x:c r="C28" s="44" t="n">
        <x:v>0.08</x:v>
      </x:c>
      <x:c r="D28" s="12" t="str">
        <x:v>Current 1% affected-population sensitivity</x:v>
      </x:c>
      <x:c r="E28" s="12" t="str">
        <x:v>affected-population-1pct</x:v>
      </x:c>
      <x:c r="F28" s="45" t="n">
        <x:v>875015750.3583333</x:v>
      </x:c>
      <x:c r="G28" s="45" t="n">
        <x:v>385171144.08262974</x:v>
      </x:c>
      <x:c r="H28" s="45" t="n">
        <x:v>166537519.39618286</x:v>
      </x:c>
      <x:c r="I28" s="45" t="n">
        <x:v>9442.238597384423</x:v>
      </x:c>
      <x:c r="J28" s="45" t="n">
        <x:v>62348.6</x:v>
      </x:c>
      <x:c r="K28" s="46" t="n">
        <x:v>0.17816784975000002</x:v>
      </x:c>
      <x:c r="L28" s="46"/>
      <x:c r="M28" s="47" t="n">
        <x:f>IF(E28="base-no-unproven-cohort-uplift",0,IF(E28="affected-population-1pct",1,L28/(1%*K28)))</x:f>
        <x:v>1</x:v>
      </x:c>
      <x:c r="N28" s="48" t="n">
        <x:v>81098651.75984406</x:v>
      </x:c>
      <x:c r="O28" s="48" t="n">
        <x:v>24656894.67630533</x:v>
      </x:c>
      <x:c r="P28" s="45" t="n">
        <x:v>1634944.2225580812</x:v>
      </x:c>
      <x:c r="Q28" s="49" t="n">
        <x:f>N28*M28</x:f>
        <x:v>81098651.75984406</x:v>
      </x:c>
      <x:c r="R28" s="49" t="n">
        <x:f>O28*M28</x:f>
        <x:v>24656894.67630533</x:v>
      </x:c>
      <x:c r="S28" s="50" t="n">
        <x:f>(G28+Q28)/F28</x:f>
        <x:v>0.5328701747957436</x:v>
      </x:c>
      <x:c r="T28" s="51" t="n">
        <x:f>S28-1</x:f>
        <x:v>-0.4671298252042564</x:v>
      </x:c>
      <x:c r="U28" s="51" t="n">
        <x:f>(H28+R28+P28)/F28</x:f>
        <x:v>0.22037244268583678</x:v>
      </x:c>
      <x:c r="V28" s="51" t="n">
        <x:f>U28-1</x:f>
        <x:v>-0.7796275573141632</x:v>
      </x:c>
      <x:c r="W28" s="49" t="n">
        <x:f>F28-H28-R28-P28</x:f>
        <x:v>682186392.063287</x:v>
      </x:c>
      <x:c r="X28" s="12" t="str">
        <x:v>Current lead sensitivity</x:v>
      </x:c>
    </x:row>
    <x:row r="29">
      <x:c r="A29" s="12" t="str">
        <x:v>Universal core plus targeted accelerator</x:v>
      </x:c>
      <x:c r="B29" s="12" t="str">
        <x:v>core-plus-targeted</x:v>
      </x:c>
      <x:c r="C29" s="44" t="n">
        <x:v>0.08</x:v>
      </x:c>
      <x:c r="D29" s="12" t="str">
        <x:v>1% whole-cohort-average real lifetime earnings uplift</x:v>
      </x:c>
      <x:c r="E29" s="12" t="str">
        <x:v>whole-cohort-1pct</x:v>
      </x:c>
      <x:c r="F29" s="45" t="n">
        <x:v>875015750.3583333</x:v>
      </x:c>
      <x:c r="G29" s="45" t="n">
        <x:v>385171144.08262974</x:v>
      </x:c>
      <x:c r="H29" s="45" t="n">
        <x:v>166537519.39618286</x:v>
      </x:c>
      <x:c r="I29" s="45" t="n">
        <x:v>9442.238597384423</x:v>
      </x:c>
      <x:c r="J29" s="45" t="n">
        <x:v>62348.6</x:v>
      </x:c>
      <x:c r="K29" s="46" t="n">
        <x:v>0.17816784975000002</x:v>
      </x:c>
      <x:c r="L29" s="46" t="n">
        <x:v>0.01</x:v>
      </x:c>
      <x:c r="M29" s="47" t="n">
        <x:f>IF(E29="base-no-unproven-cohort-uplift",0,IF(E29="affected-population-1pct",1,L29/(1%*K29)))</x:f>
        <x:v>5.612684900239696</x:v>
      </x:c>
      <x:c r="N29" s="48" t="n">
        <x:v>81098651.75984406</x:v>
      </x:c>
      <x:c r="O29" s="48" t="n">
        <x:v>24656894.67630533</x:v>
      </x:c>
      <x:c r="P29" s="45" t="n">
        <x:v>1634944.2225580812</x:v>
      </x:c>
      <x:c r="Q29" s="49" t="n">
        <x:f>N29*M29</x:f>
        <x:v>455181178.16227424</x:v>
      </x:c>
      <x:c r="R29" s="49" t="n">
        <x:f>O29*M29</x:f>
        <x:v>138391380.43649948</x:v>
      </x:c>
      <x:c r="S29" s="50" t="n">
        <x:f>(G29+Q29)/F29</x:f>
        <x:v>0.9603853666642754</x:v>
      </x:c>
      <x:c r="T29" s="51" t="n">
        <x:f>S29-1</x:f>
        <x:v>-0.03961463333572457</x:v>
      </x:c>
      <x:c r="U29" s="51" t="n">
        <x:f>(H29+R29+P29)/F29</x:f>
        <x:v>0.35035237243409334</x:v>
      </x:c>
      <x:c r="V29" s="51" t="n">
        <x:f>U29-1</x:f>
        <x:v>-0.6496476275659067</x:v>
      </x:c>
      <x:c r="W29" s="49" t="n">
        <x:f>F29-H29-R29-P29</x:f>
        <x:v>568451906.303093</x:v>
      </x:c>
      <x:c r="X29" s="12" t="str">
        <x:v>Plausible lower sensitivity — scenario, not forecast</x:v>
      </x:c>
    </x:row>
    <x:row r="30">
      <x:c r="A30" s="12" t="str">
        <x:v>Universal core plus targeted accelerator</x:v>
      </x:c>
      <x:c r="B30" s="12" t="str">
        <x:v>core-plus-targeted</x:v>
      </x:c>
      <x:c r="C30" s="44" t="n">
        <x:v>0.08</x:v>
      </x:c>
      <x:c r="D30" s="12" t="str">
        <x:v>5% whole-cohort-average real lifetime earnings uplift</x:v>
      </x:c>
      <x:c r="E30" s="12" t="str">
        <x:v>whole-cohort-5pct</x:v>
      </x:c>
      <x:c r="F30" s="45" t="n">
        <x:v>875015750.3583333</x:v>
      </x:c>
      <x:c r="G30" s="45" t="n">
        <x:v>385171144.08262974</x:v>
      </x:c>
      <x:c r="H30" s="45" t="n">
        <x:v>166537519.39618286</x:v>
      </x:c>
      <x:c r="I30" s="45" t="n">
        <x:v>9442.238597384423</x:v>
      </x:c>
      <x:c r="J30" s="45" t="n">
        <x:v>62348.6</x:v>
      </x:c>
      <x:c r="K30" s="46" t="n">
        <x:v>0.17816784975000002</x:v>
      </x:c>
      <x:c r="L30" s="46" t="n">
        <x:v>0.05</x:v>
      </x:c>
      <x:c r="M30" s="47" t="n">
        <x:f>IF(E30="base-no-unproven-cohort-uplift",0,IF(E30="affected-population-1pct",1,L30/(1%*K30)))</x:f>
        <x:v>28.06342450119848</x:v>
      </x:c>
      <x:c r="N30" s="48" t="n">
        <x:v>81098651.75984408</x:v>
      </x:c>
      <x:c r="O30" s="48" t="n">
        <x:v>24656894.676305335</x:v>
      </x:c>
      <x:c r="P30" s="45" t="n">
        <x:v>1634944.2225580812</x:v>
      </x:c>
      <x:c r="Q30" s="49" t="n">
        <x:f>N30*M30</x:f>
        <x:v>2275905890.8113713</x:v>
      </x:c>
      <x:c r="R30" s="49" t="n">
        <x:f>O30*M30</x:f>
        <x:v>691956902.1824975</x:v>
      </x:c>
      <x:c r="S30" s="50" t="n">
        <x:f>(G30+Q30)/F30</x:f>
        <x:v>3.0411761546054983</x:v>
      </x:c>
      <x:c r="T30" s="51" t="n">
        <x:f>S30-1</x:f>
        <x:v>2.0411761546054983</x:v>
      </x:c>
      <x:c r="U30" s="51" t="n">
        <x:f>(H30+R30+P30)/F30</x:f>
        <x:v>0.9829872953132573</x:v>
      </x:c>
      <x:c r="V30" s="51" t="n">
        <x:f>U30-1</x:f>
        <x:v>-0.017012704686742652</x:v>
      </x:c>
      <x:c r="W30" s="49" t="n">
        <x:f>F30-H30-R30-P30</x:f>
        <x:v>14886384.557094872</x:v>
      </x:c>
      <x:c r="X30" s="12" t="str">
        <x:v>Ambitious and evidence-dependent — scenario, not forecast</x:v>
      </x:c>
    </x:row>
    <x:row r="31">
      <x:c r="A31" s="12" t="str">
        <x:v>Universal core plus targeted accelerator</x:v>
      </x:c>
      <x:c r="B31" s="12" t="str">
        <x:v>core-plus-targeted</x:v>
      </x:c>
      <x:c r="C31" s="44" t="n">
        <x:v>0.08</x:v>
      </x:c>
      <x:c r="D31" s="12" t="str">
        <x:v>10% whole-cohort-average real lifetime earnings uplift</x:v>
      </x:c>
      <x:c r="E31" s="12" t="str">
        <x:v>whole-cohort-10pct</x:v>
      </x:c>
      <x:c r="F31" s="45" t="n">
        <x:v>875015750.3583333</x:v>
      </x:c>
      <x:c r="G31" s="45" t="n">
        <x:v>385171144.08262974</x:v>
      </x:c>
      <x:c r="H31" s="45" t="n">
        <x:v>166537519.39618286</x:v>
      </x:c>
      <x:c r="I31" s="45" t="n">
        <x:v>9442.238597384423</x:v>
      </x:c>
      <x:c r="J31" s="45" t="n">
        <x:v>62348.6</x:v>
      </x:c>
      <x:c r="K31" s="46" t="n">
        <x:v>0.17816784975000002</x:v>
      </x:c>
      <x:c r="L31" s="46" t="n">
        <x:v>0.1</x:v>
      </x:c>
      <x:c r="M31" s="47" t="n">
        <x:f>IF(E31="base-no-unproven-cohort-uplift",0,IF(E31="affected-population-1pct",1,L31/(1%*K31)))</x:f>
        <x:v>56.12684900239696</x:v>
      </x:c>
      <x:c r="N31" s="48" t="n">
        <x:v>81098651.75984408</x:v>
      </x:c>
      <x:c r="O31" s="48" t="n">
        <x:v>24656894.676305335</x:v>
      </x:c>
      <x:c r="P31" s="45" t="n">
        <x:v>1634944.2225580812</x:v>
      </x:c>
      <x:c r="Q31" s="49" t="n">
        <x:f>N31*M31</x:f>
        <x:v>4551811781.622743</x:v>
      </x:c>
      <x:c r="R31" s="49" t="n">
        <x:f>O31*M31</x:f>
        <x:v>1383913804.364995</x:v>
      </x:c>
      <x:c r="S31" s="50" t="n">
        <x:f>(G31+Q31)/F31</x:f>
        <x:v>5.6421646395320275</x:v>
      </x:c>
      <x:c r="T31" s="51" t="n">
        <x:f>S31-1</x:f>
        <x:v>4.6421646395320275</x:v>
      </x:c>
      <x:c r="U31" s="51" t="n">
        <x:f>(H31+R31+P31)/F31</x:f>
        <x:v>1.773780948912212</x:v>
      </x:c>
      <x:c r="V31" s="51" t="n">
        <x:f>U31-1</x:f>
        <x:v>0.773780948912212</x:v>
      </x:c>
      <x:c r="W31" s="49" t="n">
        <x:f>F31-H31-R31-P31</x:f>
        <x:v>-677070517.6254027</x:v>
      </x:c>
      <x:c r="X31" s="12" t="str">
        <x:v>Upside stress test — not a forecast</x:v>
      </x:c>
    </x:row>
    <x:row r="32">
      <x:c r="A32" s="12" t="str">
        <x:v>Targeted pilot</x:v>
      </x:c>
      <x:c r="B32" s="12" t="str">
        <x:v>targeted-pilot</x:v>
      </x:c>
      <x:c r="C32" s="44" t="n">
        <x:v>0.02</x:v>
      </x:c>
      <x:c r="D32" s="12" t="str">
        <x:v>Current base model excluding unproven whole-cohort earnings gain</x:v>
      </x:c>
      <x:c r="E32" s="12" t="str">
        <x:v>base-no-unproven-cohort-uplift</x:v>
      </x:c>
      <x:c r="F32" s="45" t="n">
        <x:v>97579970.263125</x:v>
      </x:c>
      <x:c r="G32" s="45" t="n">
        <x:v>42493412.4724618</x:v>
      </x:c>
      <x:c r="H32" s="45" t="n">
        <x:v>17946985.242257297</x:v>
      </x:c>
      <x:c r="I32" s="45" t="n">
        <x:v>683.23497165</x:v>
      </x:c>
      <x:c r="J32" s="45" t="n">
        <x:v>4200</x:v>
      </x:c>
      <x:c r="K32" s="46" t="n">
        <x:v>0.191382345</x:v>
      </x:c>
      <x:c r="L32" s="46" t="n">
        <x:v>0</x:v>
      </x:c>
      <x:c r="M32" s="47" t="n">
        <x:f>IF(E32="base-no-unproven-cohort-uplift",0,IF(E32="affected-population-1pct",1,L32/(1%*K32)))</x:f>
        <x:v>0</x:v>
      </x:c>
      <x:c r="N32" s="48" t="n">
        <x:v>0</x:v>
      </x:c>
      <x:c r="O32" s="48" t="n">
        <x:v>0</x:v>
      </x:c>
      <x:c r="P32" s="45" t="n">
        <x:v>132631.05545735298</x:v>
      </x:c>
      <x:c r="Q32" s="49" t="n">
        <x:f>N32*M32</x:f>
        <x:v>0</x:v>
      </x:c>
      <x:c r="R32" s="49" t="n">
        <x:f>O32*M32</x:f>
        <x:v>0</x:v>
      </x:c>
      <x:c r="S32" s="50" t="n">
        <x:f>(G32+Q32)/F32</x:f>
        <x:v>0.43547269340089</x:v>
      </x:c>
      <x:c r="T32" s="51" t="n">
        <x:f>S32-1</x:f>
        <x:v>-0.56452730659911</x:v>
      </x:c>
      <x:c r="U32" s="51" t="n">
        <x:f>(H32+R32+P32)/F32</x:f>
        <x:v>0.18527999392665168</x:v>
      </x:c>
      <x:c r="V32" s="51" t="n">
        <x:f>U32-1</x:f>
        <x:v>-0.8147200060733484</x:v>
      </x:c>
      <x:c r="W32" s="49" t="n">
        <x:f>F32-H32-R32-P32</x:f>
        <x:v>79500353.96541035</x:v>
      </x:c>
      <x:c r="X32" s="12" t="str">
        <x:v>Current base model</x:v>
      </x:c>
    </x:row>
    <x:row r="33">
      <x:c r="A33" s="12" t="str">
        <x:v>Targeted pilot</x:v>
      </x:c>
      <x:c r="B33" s="12" t="str">
        <x:v>targeted-pilot</x:v>
      </x:c>
      <x:c r="C33" s="44" t="n">
        <x:v>0.02</x:v>
      </x:c>
      <x:c r="D33" s="12" t="str">
        <x:v>Current 1% affected-population sensitivity</x:v>
      </x:c>
      <x:c r="E33" s="12" t="str">
        <x:v>affected-population-1pct</x:v>
      </x:c>
      <x:c r="F33" s="45" t="n">
        <x:v>97579970.263125</x:v>
      </x:c>
      <x:c r="G33" s="45" t="n">
        <x:v>42493412.4724618</x:v>
      </x:c>
      <x:c r="H33" s="45" t="n">
        <x:v>17946985.242257297</x:v>
      </x:c>
      <x:c r="I33" s="45" t="n">
        <x:v>683.23497165</x:v>
      </x:c>
      <x:c r="J33" s="45" t="n">
        <x:v>4200</x:v>
      </x:c>
      <x:c r="K33" s="46" t="n">
        <x:v>0.191382345</x:v>
      </x:c>
      <x:c r="L33" s="46"/>
      <x:c r="M33" s="47" t="n">
        <x:f>IF(E33="base-no-unproven-cohort-uplift",0,IF(E33="affected-population-1pct",1,L33/(1%*K33)))</x:f>
        <x:v>1</x:v>
      </x:c>
      <x:c r="N33" s="48" t="n">
        <x:v>15603581.218947155</x:v>
      </x:c>
      <x:c r="O33" s="48" t="n">
        <x:v>5090040.747863506</x:v>
      </x:c>
      <x:c r="P33" s="45" t="n">
        <x:v>132631.05545735298</x:v>
      </x:c>
      <x:c r="Q33" s="49" t="n">
        <x:f>N33*M33</x:f>
        <x:v>15603581.218947155</x:v>
      </x:c>
      <x:c r="R33" s="49" t="n">
        <x:f>O33*M33</x:f>
        <x:v>5090040.747863506</x:v>
      </x:c>
      <x:c r="S33" s="50" t="n">
        <x:f>(G33+Q33)/F33</x:f>
        <x:v>0.5953782680477361</x:v>
      </x:c>
      <x:c r="T33" s="51" t="n">
        <x:f>S33-1</x:f>
        <x:v>-0.4046217319522639</x:v>
      </x:c>
      <x:c r="U33" s="51" t="n">
        <x:f>(H33+R33+P33)/F33</x:f>
        <x:v>0.2374427557530611</x:v>
      </x:c>
      <x:c r="V33" s="51" t="n">
        <x:f>U33-1</x:f>
        <x:v>-0.7625572442469389</x:v>
      </x:c>
      <x:c r="W33" s="49" t="n">
        <x:f>F33-H33-R33-P33</x:f>
        <x:v>74410313.21754685</x:v>
      </x:c>
      <x:c r="X33" s="12" t="str">
        <x:v>Current lead sensitivity</x:v>
      </x:c>
    </x:row>
    <x:row r="34">
      <x:c r="A34" s="12" t="str">
        <x:v>Targeted pilot</x:v>
      </x:c>
      <x:c r="B34" s="12" t="str">
        <x:v>targeted-pilot</x:v>
      </x:c>
      <x:c r="C34" s="44" t="n">
        <x:v>0.02</x:v>
      </x:c>
      <x:c r="D34" s="12" t="str">
        <x:v>1% whole-cohort-average real lifetime earnings uplift</x:v>
      </x:c>
      <x:c r="E34" s="12" t="str">
        <x:v>whole-cohort-1pct</x:v>
      </x:c>
      <x:c r="F34" s="45" t="n">
        <x:v>97579970.263125</x:v>
      </x:c>
      <x:c r="G34" s="45" t="n">
        <x:v>42493412.4724618</x:v>
      </x:c>
      <x:c r="H34" s="45" t="n">
        <x:v>17946985.242257297</x:v>
      </x:c>
      <x:c r="I34" s="45" t="n">
        <x:v>683.23497165</x:v>
      </x:c>
      <x:c r="J34" s="45" t="n">
        <x:v>4200</x:v>
      </x:c>
      <x:c r="K34" s="46" t="n">
        <x:v>0.191382345</x:v>
      </x:c>
      <x:c r="L34" s="46" t="n">
        <x:v>0.01</x:v>
      </x:c>
      <x:c r="M34" s="47" t="n">
        <x:f>IF(E34="base-no-unproven-cohort-uplift",0,IF(E34="affected-population-1pct",1,L34/(1%*K34)))</x:f>
        <x:v>5.225142371413622</x:v>
      </x:c>
      <x:c r="N34" s="48" t="n">
        <x:v>15603581.218947154</x:v>
      </x:c>
      <x:c r="O34" s="48" t="n">
        <x:v>5090040.747863505</x:v>
      </x:c>
      <x:c r="P34" s="45" t="n">
        <x:v>132631.05545735298</x:v>
      </x:c>
      <x:c r="Q34" s="49" t="n">
        <x:f>N34*M34</x:f>
        <x:v>81530933.37291458</x:v>
      </x:c>
      <x:c r="R34" s="49" t="n">
        <x:f>O34*M34</x:f>
        <x:v>26596187.58388348</x:v>
      </x:c>
      <x:c r="S34" s="50" t="n">
        <x:f>(G34+Q34)/F34</x:f>
        <x:v>1.2710020869133691</x:v>
      </x:c>
      <x:c r="T34" s="51" t="n">
        <x:f>S34-1</x:f>
        <x:v>0.27100208691336913</x:v>
      </x:c>
      <x:c r="U34" s="51" t="n">
        <x:f>(H34+R34+P34)/F34</x:f>
        <x:v>0.4578378509557806</x:v>
      </x:c>
      <x:c r="V34" s="51" t="n">
        <x:f>U34-1</x:f>
        <x:v>-0.5421621490442194</x:v>
      </x:c>
      <x:c r="W34" s="49" t="n">
        <x:f>F34-H34-R34-P34</x:f>
        <x:v>52904166.38152687</x:v>
      </x:c>
      <x:c r="X34" s="12" t="str">
        <x:v>Plausible lower sensitivity — scenario, not forecast</x:v>
      </x:c>
    </x:row>
    <x:row r="35">
      <x:c r="A35" s="12" t="str">
        <x:v>Targeted pilot</x:v>
      </x:c>
      <x:c r="B35" s="12" t="str">
        <x:v>targeted-pilot</x:v>
      </x:c>
      <x:c r="C35" s="44" t="n">
        <x:v>0.02</x:v>
      </x:c>
      <x:c r="D35" s="12" t="str">
        <x:v>5% whole-cohort-average real lifetime earnings uplift</x:v>
      </x:c>
      <x:c r="E35" s="12" t="str">
        <x:v>whole-cohort-5pct</x:v>
      </x:c>
      <x:c r="F35" s="45" t="n">
        <x:v>97579970.263125</x:v>
      </x:c>
      <x:c r="G35" s="45" t="n">
        <x:v>42493412.4724618</x:v>
      </x:c>
      <x:c r="H35" s="45" t="n">
        <x:v>17946985.242257297</x:v>
      </x:c>
      <x:c r="I35" s="45" t="n">
        <x:v>683.23497165</x:v>
      </x:c>
      <x:c r="J35" s="45" t="n">
        <x:v>4200</x:v>
      </x:c>
      <x:c r="K35" s="46" t="n">
        <x:v>0.191382345</x:v>
      </x:c>
      <x:c r="L35" s="46" t="n">
        <x:v>0.05</x:v>
      </x:c>
      <x:c r="M35" s="47" t="n">
        <x:f>IF(E35="base-no-unproven-cohort-uplift",0,IF(E35="affected-population-1pct",1,L35/(1%*K35)))</x:f>
        <x:v>26.12571185706811</x:v>
      </x:c>
      <x:c r="N35" s="48" t="n">
        <x:v>15603581.218947157</x:v>
      </x:c>
      <x:c r="O35" s="48" t="n">
        <x:v>5090040.747863506</x:v>
      </x:c>
      <x:c r="P35" s="45" t="n">
        <x:v>132631.05545735298</x:v>
      </x:c>
      <x:c r="Q35" s="49" t="n">
        <x:f>N35*M35</x:f>
        <x:v>407654666.86457306</x:v>
      </x:c>
      <x:c r="R35" s="49" t="n">
        <x:f>O35*M35</x:f>
        <x:v>132980937.91941744</x:v>
      </x:c>
      <x:c r="S35" s="50" t="n">
        <x:f>(G35+Q35)/F35</x:f>
        <x:v>4.613119660963288</x:v>
      </x:c>
      <x:c r="T35" s="51" t="n">
        <x:f>S35-1</x:f>
        <x:v>3.613119660963288</x:v>
      </x:c>
      <x:c r="U35" s="51" t="n">
        <x:f>(H35+R35+P35)/F35</x:f>
        <x:v>1.548069279072297</x:v>
      </x:c>
      <x:c r="V35" s="51" t="n">
        <x:f>U35-1</x:f>
        <x:v>0.548069279072297</x:v>
      </x:c>
      <x:c r="W35" s="49" t="n">
        <x:f>F35-H35-R35-P35</x:f>
        <x:v>-53480583.95400709</x:v>
      </x:c>
      <x:c r="X35" s="12" t="str">
        <x:v>Ambitious and evidence-dependent — scenario, not forecast</x:v>
      </x:c>
    </x:row>
    <x:row r="36">
      <x:c r="A36" s="12" t="str">
        <x:v>Targeted pilot</x:v>
      </x:c>
      <x:c r="B36" s="12" t="str">
        <x:v>targeted-pilot</x:v>
      </x:c>
      <x:c r="C36" s="44" t="n">
        <x:v>0.02</x:v>
      </x:c>
      <x:c r="D36" s="12" t="str">
        <x:v>10% whole-cohort-average real lifetime earnings uplift</x:v>
      </x:c>
      <x:c r="E36" s="12" t="str">
        <x:v>whole-cohort-10pct</x:v>
      </x:c>
      <x:c r="F36" s="45" t="n">
        <x:v>97579970.263125</x:v>
      </x:c>
      <x:c r="G36" s="45" t="n">
        <x:v>42493412.4724618</x:v>
      </x:c>
      <x:c r="H36" s="45" t="n">
        <x:v>17946985.242257297</x:v>
      </x:c>
      <x:c r="I36" s="45" t="n">
        <x:v>683.23497165</x:v>
      </x:c>
      <x:c r="J36" s="45" t="n">
        <x:v>4200</x:v>
      </x:c>
      <x:c r="K36" s="46" t="n">
        <x:v>0.191382345</x:v>
      </x:c>
      <x:c r="L36" s="46" t="n">
        <x:v>0.1</x:v>
      </x:c>
      <x:c r="M36" s="47" t="n">
        <x:f>IF(E36="base-no-unproven-cohort-uplift",0,IF(E36="affected-population-1pct",1,L36/(1%*K36)))</x:f>
        <x:v>52.25142371413622</x:v>
      </x:c>
      <x:c r="N36" s="48" t="n">
        <x:v>15603581.218947157</x:v>
      </x:c>
      <x:c r="O36" s="48" t="n">
        <x:v>5090040.747863506</x:v>
      </x:c>
      <x:c r="P36" s="45" t="n">
        <x:v>132631.05545735298</x:v>
      </x:c>
      <x:c r="Q36" s="49" t="n">
        <x:f>N36*M36</x:f>
        <x:v>815309333.7291461</x:v>
      </x:c>
      <x:c r="R36" s="49" t="n">
        <x:f>O36*M36</x:f>
        <x:v>265961875.83883488</x:v>
      </x:c>
      <x:c r="S36" s="50" t="n">
        <x:f>(G36+Q36)/F36</x:f>
        <x:v>8.790766628525684</x:v>
      </x:c>
      <x:c r="T36" s="51" t="n">
        <x:f>S36-1</x:f>
        <x:v>7.7907666285256845</x:v>
      </x:c>
      <x:c r="U36" s="51" t="n">
        <x:f>(H36+R36+P36)/F36</x:f>
        <x:v>2.9108585642179423</x:v>
      </x:c>
      <x:c r="V36" s="51" t="n">
        <x:f>U36-1</x:f>
        <x:v>1.9108585642179423</x:v>
      </x:c>
      <x:c r="W36" s="49" t="n">
        <x:f>F36-H36-R36-P36</x:f>
        <x:v>-186461521.87342453</x:v>
      </x:c>
      <x:c r="X36" s="12" t="str">
        <x:v>Upside stress test — not a forecast</x:v>
      </x:c>
    </x:row>
    <x:row r="37">
      <x:c r="A37" s="12" t="str">
        <x:v>Targeted pilot</x:v>
      </x:c>
      <x:c r="B37" s="12" t="str">
        <x:v>targeted-pilot</x:v>
      </x:c>
      <x:c r="C37" s="44" t="n">
        <x:v>0.04</x:v>
      </x:c>
      <x:c r="D37" s="12" t="str">
        <x:v>Current base model excluding unproven whole-cohort earnings gain</x:v>
      </x:c>
      <x:c r="E37" s="12" t="str">
        <x:v>base-no-unproven-cohort-uplift</x:v>
      </x:c>
      <x:c r="F37" s="45" t="n">
        <x:v>97579970.263125</x:v>
      </x:c>
      <x:c r="G37" s="45" t="n">
        <x:v>42493412.4724618</x:v>
      </x:c>
      <x:c r="H37" s="45" t="n">
        <x:v>17946985.242257297</x:v>
      </x:c>
      <x:c r="I37" s="45" t="n">
        <x:v>683.23497165</x:v>
      </x:c>
      <x:c r="J37" s="45" t="n">
        <x:v>4200</x:v>
      </x:c>
      <x:c r="K37" s="46" t="n">
        <x:v>0.191382345</x:v>
      </x:c>
      <x:c r="L37" s="46" t="n">
        <x:v>0</x:v>
      </x:c>
      <x:c r="M37" s="47" t="n">
        <x:f>IF(E37="base-no-unproven-cohort-uplift",0,IF(E37="affected-population-1pct",1,L37/(1%*K37)))</x:f>
        <x:v>0</x:v>
      </x:c>
      <x:c r="N37" s="48" t="n">
        <x:v>0</x:v>
      </x:c>
      <x:c r="O37" s="48" t="n">
        <x:v>0</x:v>
      </x:c>
      <x:c r="P37" s="45" t="n">
        <x:v>127578.91096323042</x:v>
      </x:c>
      <x:c r="Q37" s="49" t="n">
        <x:f>N37*M37</x:f>
        <x:v>0</x:v>
      </x:c>
      <x:c r="R37" s="49" t="n">
        <x:f>O37*M37</x:f>
        <x:v>0</x:v>
      </x:c>
      <x:c r="S37" s="50" t="n">
        <x:f>(G37+Q37)/F37</x:f>
        <x:v>0.43547269340089</x:v>
      </x:c>
      <x:c r="T37" s="51" t="n">
        <x:f>S37-1</x:f>
        <x:v>-0.56452730659911</x:v>
      </x:c>
      <x:c r="U37" s="51" t="n">
        <x:f>(H37+R37+P37)/F37</x:f>
        <x:v>0.18522821952581406</x:v>
      </x:c>
      <x:c r="V37" s="51" t="n">
        <x:f>U37-1</x:f>
        <x:v>-0.814771780474186</x:v>
      </x:c>
      <x:c r="W37" s="49" t="n">
        <x:f>F37-H37-R37-P37</x:f>
        <x:v>79505406.10990447</x:v>
      </x:c>
      <x:c r="X37" s="12" t="str">
        <x:v>Current base model</x:v>
      </x:c>
    </x:row>
    <x:row r="38">
      <x:c r="A38" s="12" t="str">
        <x:v>Targeted pilot</x:v>
      </x:c>
      <x:c r="B38" s="12" t="str">
        <x:v>targeted-pilot</x:v>
      </x:c>
      <x:c r="C38" s="44" t="n">
        <x:v>0.04</x:v>
      </x:c>
      <x:c r="D38" s="12" t="str">
        <x:v>Current 1% affected-population sensitivity</x:v>
      </x:c>
      <x:c r="E38" s="12" t="str">
        <x:v>affected-population-1pct</x:v>
      </x:c>
      <x:c r="F38" s="45" t="n">
        <x:v>97579970.263125</x:v>
      </x:c>
      <x:c r="G38" s="45" t="n">
        <x:v>42493412.4724618</x:v>
      </x:c>
      <x:c r="H38" s="45" t="n">
        <x:v>17946985.242257297</x:v>
      </x:c>
      <x:c r="I38" s="45" t="n">
        <x:v>683.23497165</x:v>
      </x:c>
      <x:c r="J38" s="45" t="n">
        <x:v>4200</x:v>
      </x:c>
      <x:c r="K38" s="46" t="n">
        <x:v>0.191382345</x:v>
      </x:c>
      <x:c r="L38" s="46"/>
      <x:c r="M38" s="47" t="n">
        <x:f>IF(E38="base-no-unproven-cohort-uplift",0,IF(E38="affected-population-1pct",1,L38/(1%*K38)))</x:f>
        <x:v>1</x:v>
      </x:c>
      <x:c r="N38" s="48" t="n">
        <x:v>10657983.70103061</x:v>
      </x:c>
      <x:c r="O38" s="48" t="n">
        <x:v>3401466.0626622126</x:v>
      </x:c>
      <x:c r="P38" s="45" t="n">
        <x:v>127578.91096323042</x:v>
      </x:c>
      <x:c r="Q38" s="49" t="n">
        <x:f>N38*M38</x:f>
        <x:v>10657983.70103061</x:v>
      </x:c>
      <x:c r="R38" s="49" t="n">
        <x:f>O38*M38</x:f>
        <x:v>3401466.0626622126</x:v>
      </x:c>
      <x:c r="S38" s="50" t="n">
        <x:f>(G38+Q38)/F38</x:f>
        <x:v>0.5446957611297619</x:v>
      </x:c>
      <x:c r="T38" s="51" t="n">
        <x:f>S38-1</x:f>
        <x:v>-0.4553042388702381</x:v>
      </x:c>
      <x:c r="U38" s="51" t="n">
        <x:f>(H38+R38+P38)/F38</x:f>
        <x:v>0.22008645993611692</x:v>
      </x:c>
      <x:c r="V38" s="51" t="n">
        <x:f>U38-1</x:f>
        <x:v>-0.779913540063883</x:v>
      </x:c>
      <x:c r="W38" s="49" t="n">
        <x:f>F38-H38-R38-P38</x:f>
        <x:v>76103940.04724225</x:v>
      </x:c>
      <x:c r="X38" s="12" t="str">
        <x:v>Current lead sensitivity</x:v>
      </x:c>
    </x:row>
    <x:row r="39">
      <x:c r="A39" s="12" t="str">
        <x:v>Targeted pilot</x:v>
      </x:c>
      <x:c r="B39" s="12" t="str">
        <x:v>targeted-pilot</x:v>
      </x:c>
      <x:c r="C39" s="44" t="n">
        <x:v>0.04</x:v>
      </x:c>
      <x:c r="D39" s="12" t="str">
        <x:v>1% whole-cohort-average real lifetime earnings uplift</x:v>
      </x:c>
      <x:c r="E39" s="12" t="str">
        <x:v>whole-cohort-1pct</x:v>
      </x:c>
      <x:c r="F39" s="45" t="n">
        <x:v>97579970.263125</x:v>
      </x:c>
      <x:c r="G39" s="45" t="n">
        <x:v>42493412.4724618</x:v>
      </x:c>
      <x:c r="H39" s="45" t="n">
        <x:v>17946985.242257297</x:v>
      </x:c>
      <x:c r="I39" s="45" t="n">
        <x:v>683.23497165</x:v>
      </x:c>
      <x:c r="J39" s="45" t="n">
        <x:v>4200</x:v>
      </x:c>
      <x:c r="K39" s="46" t="n">
        <x:v>0.191382345</x:v>
      </x:c>
      <x:c r="L39" s="46" t="n">
        <x:v>0.01</x:v>
      </x:c>
      <x:c r="M39" s="47" t="n">
        <x:f>IF(E39="base-no-unproven-cohort-uplift",0,IF(E39="affected-population-1pct",1,L39/(1%*K39)))</x:f>
        <x:v>5.225142371413622</x:v>
      </x:c>
      <x:c r="N39" s="48" t="n">
        <x:v>10657983.70103061</x:v>
      </x:c>
      <x:c r="O39" s="48" t="n">
        <x:v>3401466.0626622126</x:v>
      </x:c>
      <x:c r="P39" s="45" t="n">
        <x:v>127578.91096323042</x:v>
      </x:c>
      <x:c r="Q39" s="49" t="n">
        <x:f>N39*M39</x:f>
        <x:v>55689482.23009081</x:v>
      </x:c>
      <x:c r="R39" s="49" t="n">
        <x:f>O39*M39</x:f>
        <x:v>17773144.44894179</x:v>
      </x:c>
      <x:c r="S39" s="50" t="n">
        <x:f>(G39+Q39)/F39</x:f>
        <x:v>1.0061787725267985</x:v>
      </x:c>
      <x:c r="T39" s="51" t="n">
        <x:f>S39-1</x:f>
        <x:v>0.006178772526798548</x:v>
      </x:c>
      <x:c r="U39" s="51" t="n">
        <x:f>(H39+R39+P39)/F39</x:f>
        <x:v>0.36736748848660994</x:v>
      </x:c>
      <x:c r="V39" s="51" t="n">
        <x:f>U39-1</x:f>
        <x:v>-0.6326325115133901</x:v>
      </x:c>
      <x:c r="W39" s="49" t="n">
        <x:f>F39-H39-R39-P39</x:f>
        <x:v>61732261.660962686</x:v>
      </x:c>
      <x:c r="X39" s="12" t="str">
        <x:v>Plausible lower sensitivity — scenario, not forecast</x:v>
      </x:c>
    </x:row>
    <x:row r="40">
      <x:c r="A40" s="12" t="str">
        <x:v>Targeted pilot</x:v>
      </x:c>
      <x:c r="B40" s="12" t="str">
        <x:v>targeted-pilot</x:v>
      </x:c>
      <x:c r="C40" s="44" t="n">
        <x:v>0.04</x:v>
      </x:c>
      <x:c r="D40" s="12" t="str">
        <x:v>5% whole-cohort-average real lifetime earnings uplift</x:v>
      </x:c>
      <x:c r="E40" s="12" t="str">
        <x:v>whole-cohort-5pct</x:v>
      </x:c>
      <x:c r="F40" s="45" t="n">
        <x:v>97579970.263125</x:v>
      </x:c>
      <x:c r="G40" s="45" t="n">
        <x:v>42493412.4724618</x:v>
      </x:c>
      <x:c r="H40" s="45" t="n">
        <x:v>17946985.242257297</x:v>
      </x:c>
      <x:c r="I40" s="45" t="n">
        <x:v>683.23497165</x:v>
      </x:c>
      <x:c r="J40" s="45" t="n">
        <x:v>4200</x:v>
      </x:c>
      <x:c r="K40" s="46" t="n">
        <x:v>0.191382345</x:v>
      </x:c>
      <x:c r="L40" s="46" t="n">
        <x:v>0.05</x:v>
      </x:c>
      <x:c r="M40" s="47" t="n">
        <x:f>IF(E40="base-no-unproven-cohort-uplift",0,IF(E40="affected-population-1pct",1,L40/(1%*K40)))</x:f>
        <x:v>26.12571185706811</x:v>
      </x:c>
      <x:c r="N40" s="48" t="n">
        <x:v>10657983.701030612</x:v>
      </x:c>
      <x:c r="O40" s="48" t="n">
        <x:v>3401466.0626622126</x:v>
      </x:c>
      <x:c r="P40" s="45" t="n">
        <x:v>127578.91096323042</x:v>
      </x:c>
      <x:c r="Q40" s="49" t="n">
        <x:f>N40*M40</x:f>
        <x:v>278447411.15045416</x:v>
      </x:c>
      <x:c r="R40" s="49" t="n">
        <x:f>O40*M40</x:f>
        <x:v>88865722.24470896</x:v>
      </x:c>
      <x:c r="S40" s="50" t="n">
        <x:f>(G40+Q40)/F40</x:f>
        <x:v>3.2890030890304334</x:v>
      </x:c>
      <x:c r="T40" s="51" t="n">
        <x:f>S40-1</x:f>
        <x:v>2.2890030890304334</x:v>
      </x:c>
      <x:c r="U40" s="51" t="n">
        <x:f>(H40+R40+P40)/F40</x:f>
        <x:v>1.0959245643297937</x:v>
      </x:c>
      <x:c r="V40" s="51" t="n">
        <x:f>U40-1</x:f>
        <x:v>0.09592456432979368</x:v>
      </x:c>
      <x:c r="W40" s="49" t="n">
        <x:f>F40-H40-R40-P40</x:f>
        <x:v>-9360316.13480448</x:v>
      </x:c>
      <x:c r="X40" s="12" t="str">
        <x:v>Ambitious and evidence-dependent — scenario, not forecast</x:v>
      </x:c>
    </x:row>
    <x:row r="41">
      <x:c r="A41" s="12" t="str">
        <x:v>Targeted pilot</x:v>
      </x:c>
      <x:c r="B41" s="12" t="str">
        <x:v>targeted-pilot</x:v>
      </x:c>
      <x:c r="C41" s="44" t="n">
        <x:v>0.04</x:v>
      </x:c>
      <x:c r="D41" s="12" t="str">
        <x:v>10% whole-cohort-average real lifetime earnings uplift</x:v>
      </x:c>
      <x:c r="E41" s="12" t="str">
        <x:v>whole-cohort-10pct</x:v>
      </x:c>
      <x:c r="F41" s="45" t="n">
        <x:v>97579970.263125</x:v>
      </x:c>
      <x:c r="G41" s="45" t="n">
        <x:v>42493412.4724618</x:v>
      </x:c>
      <x:c r="H41" s="45" t="n">
        <x:v>17946985.242257297</x:v>
      </x:c>
      <x:c r="I41" s="45" t="n">
        <x:v>683.23497165</x:v>
      </x:c>
      <x:c r="J41" s="45" t="n">
        <x:v>4200</x:v>
      </x:c>
      <x:c r="K41" s="46" t="n">
        <x:v>0.191382345</x:v>
      </x:c>
      <x:c r="L41" s="46" t="n">
        <x:v>0.1</x:v>
      </x:c>
      <x:c r="M41" s="47" t="n">
        <x:f>IF(E41="base-no-unproven-cohort-uplift",0,IF(E41="affected-population-1pct",1,L41/(1%*K41)))</x:f>
        <x:v>52.25142371413622</x:v>
      </x:c>
      <x:c r="N41" s="48" t="n">
        <x:v>10657983.701030612</x:v>
      </x:c>
      <x:c r="O41" s="48" t="n">
        <x:v>3401466.0626622126</x:v>
      </x:c>
      <x:c r="P41" s="45" t="n">
        <x:v>127578.91096323042</x:v>
      </x:c>
      <x:c r="Q41" s="49" t="n">
        <x:f>N41*M41</x:f>
        <x:v>556894822.3009083</x:v>
      </x:c>
      <x:c r="R41" s="49" t="n">
        <x:f>O41*M41</x:f>
        <x:v>177731444.4894179</x:v>
      </x:c>
      <x:c r="S41" s="50" t="n">
        <x:f>(G41+Q41)/F41</x:f>
        <x:v>6.142533484659977</x:v>
      </x:c>
      <x:c r="T41" s="51" t="n">
        <x:f>S41-1</x:f>
        <x:v>5.142533484659977</x:v>
      </x:c>
      <x:c r="U41" s="51" t="n">
        <x:f>(H41+R41+P41)/F41</x:f>
        <x:v>2.006620909133773</x:v>
      </x:c>
      <x:c r="V41" s="51" t="n">
        <x:f>U41-1</x:f>
        <x:v>1.006620909133773</x:v>
      </x:c>
      <x:c r="W41" s="49" t="n">
        <x:f>F41-H41-R41-P41</x:f>
        <x:v>-98226038.37951344</x:v>
      </x:c>
      <x:c r="X41" s="12" t="str">
        <x:v>Upside stress test — not a forecast</x:v>
      </x:c>
    </x:row>
    <x:row r="42">
      <x:c r="A42" s="12" t="str">
        <x:v>Targeted pilot</x:v>
      </x:c>
      <x:c r="B42" s="12" t="str">
        <x:v>targeted-pilot</x:v>
      </x:c>
      <x:c r="C42" s="44" t="n">
        <x:v>0.08</x:v>
      </x:c>
      <x:c r="D42" s="12" t="str">
        <x:v>Current base model excluding unproven whole-cohort earnings gain</x:v>
      </x:c>
      <x:c r="E42" s="12" t="str">
        <x:v>base-no-unproven-cohort-uplift</x:v>
      </x:c>
      <x:c r="F42" s="45" t="n">
        <x:v>97579970.263125</x:v>
      </x:c>
      <x:c r="G42" s="45" t="n">
        <x:v>42493412.4724618</x:v>
      </x:c>
      <x:c r="H42" s="45" t="n">
        <x:v>17946985.242257297</x:v>
      </x:c>
      <x:c r="I42" s="45" t="n">
        <x:v>683.23497165</x:v>
      </x:c>
      <x:c r="J42" s="45" t="n">
        <x:v>4200</x:v>
      </x:c>
      <x:c r="K42" s="46" t="n">
        <x:v>0.191382345</x:v>
      </x:c>
      <x:c r="L42" s="46" t="n">
        <x:v>0</x:v>
      </x:c>
      <x:c r="M42" s="47" t="n">
        <x:f>IF(E42="base-no-unproven-cohort-uplift",0,IF(E42="affected-population-1pct",1,L42/(1%*K42)))</x:f>
        <x:v>0</x:v>
      </x:c>
      <x:c r="N42" s="48" t="n">
        <x:v>0</x:v>
      </x:c>
      <x:c r="O42" s="48" t="n">
        <x:v>0</x:v>
      </x:c>
      <x:c r="P42" s="45" t="n">
        <x:v>118303.62662708334</x:v>
      </x:c>
      <x:c r="Q42" s="49" t="n">
        <x:f>N42*M42</x:f>
        <x:v>0</x:v>
      </x:c>
      <x:c r="R42" s="49" t="n">
        <x:f>O42*M42</x:f>
        <x:v>0</x:v>
      </x:c>
      <x:c r="S42" s="50" t="n">
        <x:f>(G42+Q42)/F42</x:f>
        <x:v>0.43547269340089</x:v>
      </x:c>
      <x:c r="T42" s="51" t="n">
        <x:f>S42-1</x:f>
        <x:v>-0.56452730659911</x:v>
      </x:c>
      <x:c r="U42" s="51" t="n">
        <x:f>(H42+R42+P42)/F42</x:f>
        <x:v>0.18513316636776192</x:v>
      </x:c>
      <x:c r="V42" s="51" t="n">
        <x:f>U42-1</x:f>
        <x:v>-0.8148668336322381</x:v>
      </x:c>
      <x:c r="W42" s="49" t="n">
        <x:f>F42-H42-R42-P42</x:f>
        <x:v>79514681.39424062</x:v>
      </x:c>
      <x:c r="X42" s="12" t="str">
        <x:v>Current base model</x:v>
      </x:c>
    </x:row>
    <x:row r="43">
      <x:c r="A43" s="12" t="str">
        <x:v>Targeted pilot</x:v>
      </x:c>
      <x:c r="B43" s="12" t="str">
        <x:v>targeted-pilot</x:v>
      </x:c>
      <x:c r="C43" s="44" t="n">
        <x:v>0.08</x:v>
      </x:c>
      <x:c r="D43" s="12" t="str">
        <x:v>Current 1% affected-population sensitivity</x:v>
      </x:c>
      <x:c r="E43" s="12" t="str">
        <x:v>affected-population-1pct</x:v>
      </x:c>
      <x:c r="F43" s="45" t="n">
        <x:v>97579970.263125</x:v>
      </x:c>
      <x:c r="G43" s="45" t="n">
        <x:v>42493412.4724618</x:v>
      </x:c>
      <x:c r="H43" s="45" t="n">
        <x:v>17946985.242257297</x:v>
      </x:c>
      <x:c r="I43" s="45" t="n">
        <x:v>683.23497165</x:v>
      </x:c>
      <x:c r="J43" s="45" t="n">
        <x:v>4200</x:v>
      </x:c>
      <x:c r="K43" s="46" t="n">
        <x:v>0.191382345</x:v>
      </x:c>
      <x:c r="L43" s="46"/>
      <x:c r="M43" s="47" t="n">
        <x:f>IF(E43="base-no-unproven-cohort-uplift",0,IF(E43="affected-population-1pct",1,L43/(1%*K43)))</x:f>
        <x:v>1</x:v>
      </x:c>
      <x:c r="N43" s="48" t="n">
        <x:v>5868251.947301899</x:v>
      </x:c>
      <x:c r="O43" s="48" t="n">
        <x:v>1784158.7629239864</x:v>
      </x:c>
      <x:c r="P43" s="45" t="n">
        <x:v>118303.62662708334</x:v>
      </x:c>
      <x:c r="Q43" s="49" t="n">
        <x:f>N43*M43</x:f>
        <x:v>5868251.947301899</x:v>
      </x:c>
      <x:c r="R43" s="49" t="n">
        <x:f>O43*M43</x:f>
        <x:v>1784158.7629239864</x:v>
      </x:c>
      <x:c r="S43" s="50" t="n">
        <x:f>(G43+Q43)/F43</x:f>
        <x:v>0.4956105673055256</x:v>
      </x:c>
      <x:c r="T43" s="51" t="n">
        <x:f>S43-1</x:f>
        <x:v>-0.5043894326944744</x:v>
      </x:c>
      <x:c r="U43" s="51" t="n">
        <x:f>(H43+R43+P43)/F43</x:f>
        <x:v>0.20341723386760835</x:v>
      </x:c>
      <x:c r="V43" s="51" t="n">
        <x:f>U43-1</x:f>
        <x:v>-0.7965827661323917</x:v>
      </x:c>
      <x:c r="W43" s="49" t="n">
        <x:f>F43-H43-R43-P43</x:f>
        <x:v>77730522.63131663</x:v>
      </x:c>
      <x:c r="X43" s="12" t="str">
        <x:v>Current lead sensitivity</x:v>
      </x:c>
    </x:row>
    <x:row r="44">
      <x:c r="A44" s="12" t="str">
        <x:v>Targeted pilot</x:v>
      </x:c>
      <x:c r="B44" s="12" t="str">
        <x:v>targeted-pilot</x:v>
      </x:c>
      <x:c r="C44" s="44" t="n">
        <x:v>0.08</x:v>
      </x:c>
      <x:c r="D44" s="12" t="str">
        <x:v>1% whole-cohort-average real lifetime earnings uplift</x:v>
      </x:c>
      <x:c r="E44" s="12" t="str">
        <x:v>whole-cohort-1pct</x:v>
      </x:c>
      <x:c r="F44" s="45" t="n">
        <x:v>97579970.263125</x:v>
      </x:c>
      <x:c r="G44" s="45" t="n">
        <x:v>42493412.4724618</x:v>
      </x:c>
      <x:c r="H44" s="45" t="n">
        <x:v>17946985.242257297</x:v>
      </x:c>
      <x:c r="I44" s="45" t="n">
        <x:v>683.23497165</x:v>
      </x:c>
      <x:c r="J44" s="45" t="n">
        <x:v>4200</x:v>
      </x:c>
      <x:c r="K44" s="46" t="n">
        <x:v>0.191382345</x:v>
      </x:c>
      <x:c r="L44" s="46" t="n">
        <x:v>0.01</x:v>
      </x:c>
      <x:c r="M44" s="47" t="n">
        <x:f>IF(E44="base-no-unproven-cohort-uplift",0,IF(E44="affected-population-1pct",1,L44/(1%*K44)))</x:f>
        <x:v>5.225142371413622</x:v>
      </x:c>
      <x:c r="N44" s="48" t="n">
        <x:v>5868251.947301898</x:v>
      </x:c>
      <x:c r="O44" s="48" t="n">
        <x:v>1784158.762923986</x:v>
      </x:c>
      <x:c r="P44" s="45" t="n">
        <x:v>118303.62662708334</x:v>
      </x:c>
      <x:c r="Q44" s="49" t="n">
        <x:f>N44*M44</x:f>
        <x:v>30662451.895977642</x:v>
      </x:c>
      <x:c r="R44" s="49" t="n">
        <x:f>O44*M44</x:f>
        <x:v>9322483.54948303</x:v>
      </x:c>
      <x:c r="S44" s="50" t="n">
        <x:f>(G44+Q44)/F44</x:f>
        <x:v>0.7497016464667307</x:v>
      </x:c>
      <x:c r="T44" s="51" t="n">
        <x:f>S44-1</x:f>
        <x:v>-0.25029835353326935</x:v>
      </x:c>
      <x:c r="U44" s="51" t="n">
        <x:f>(H44+R44+P44)/F44</x:f>
        <x:v>0.2806700221829963</x:v>
      </x:c>
      <x:c r="V44" s="51" t="n">
        <x:f>U44-1</x:f>
        <x:v>-0.7193299778170037</x:v>
      </x:c>
      <x:c r="W44" s="49" t="n">
        <x:f>F44-H44-R44-P44</x:f>
        <x:v>70192197.84475759</x:v>
      </x:c>
      <x:c r="X44" s="12" t="str">
        <x:v>Plausible lower sensitivity — scenario, not forecast</x:v>
      </x:c>
    </x:row>
    <x:row r="45">
      <x:c r="A45" s="12" t="str">
        <x:v>Targeted pilot</x:v>
      </x:c>
      <x:c r="B45" s="12" t="str">
        <x:v>targeted-pilot</x:v>
      </x:c>
      <x:c r="C45" s="44" t="n">
        <x:v>0.08</x:v>
      </x:c>
      <x:c r="D45" s="12" t="str">
        <x:v>5% whole-cohort-average real lifetime earnings uplift</x:v>
      </x:c>
      <x:c r="E45" s="12" t="str">
        <x:v>whole-cohort-5pct</x:v>
      </x:c>
      <x:c r="F45" s="45" t="n">
        <x:v>97579970.263125</x:v>
      </x:c>
      <x:c r="G45" s="45" t="n">
        <x:v>42493412.4724618</x:v>
      </x:c>
      <x:c r="H45" s="45" t="n">
        <x:v>17946985.242257297</x:v>
      </x:c>
      <x:c r="I45" s="45" t="n">
        <x:v>683.23497165</x:v>
      </x:c>
      <x:c r="J45" s="45" t="n">
        <x:v>4200</x:v>
      </x:c>
      <x:c r="K45" s="46" t="n">
        <x:v>0.191382345</x:v>
      </x:c>
      <x:c r="L45" s="46" t="n">
        <x:v>0.05</x:v>
      </x:c>
      <x:c r="M45" s="47" t="n">
        <x:f>IF(E45="base-no-unproven-cohort-uplift",0,IF(E45="affected-population-1pct",1,L45/(1%*K45)))</x:f>
        <x:v>26.12571185706811</x:v>
      </x:c>
      <x:c r="N45" s="48" t="n">
        <x:v>5868251.947301899</x:v>
      </x:c>
      <x:c r="O45" s="48" t="n">
        <x:v>1784158.7629239862</x:v>
      </x:c>
      <x:c r="P45" s="45" t="n">
        <x:v>118303.62662708334</x:v>
      </x:c>
      <x:c r="Q45" s="49" t="n">
        <x:f>N45*M45</x:f>
        <x:v>153312259.47988826</x:v>
      </x:c>
      <x:c r="R45" s="49" t="n">
        <x:f>O45*M45</x:f>
        <x:v>46612417.74741516</x:v>
      </x:c>
      <x:c r="S45" s="50" t="n">
        <x:f>(G45+Q45)/F45</x:f>
        <x:v>2.0066174587300942</x:v>
      </x:c>
      <x:c r="T45" s="51" t="n">
        <x:f>S45-1</x:f>
        <x:v>1.0066174587300942</x:v>
      </x:c>
      <x:c r="U45" s="51" t="n">
        <x:f>(H45+R45+P45)/F45</x:f>
        <x:v>0.6628174454439338</x:v>
      </x:c>
      <x:c r="V45" s="51" t="n">
        <x:f>U45-1</x:f>
        <x:v>-0.33718255455606616</x:v>
      </x:c>
      <x:c r="W45" s="49" t="n">
        <x:f>F45-H45-R45-P45</x:f>
        <x:v>32902263.64682546</x:v>
      </x:c>
      <x:c r="X45" s="12" t="str">
        <x:v>Ambitious and evidence-dependent — scenario, not forecast</x:v>
      </x:c>
    </x:row>
    <x:row r="46">
      <x:c r="A46" s="12" t="str">
        <x:v>Targeted pilot</x:v>
      </x:c>
      <x:c r="B46" s="12" t="str">
        <x:v>targeted-pilot</x:v>
      </x:c>
      <x:c r="C46" s="44" t="n">
        <x:v>0.08</x:v>
      </x:c>
      <x:c r="D46" s="12" t="str">
        <x:v>10% whole-cohort-average real lifetime earnings uplift</x:v>
      </x:c>
      <x:c r="E46" s="12" t="str">
        <x:v>whole-cohort-10pct</x:v>
      </x:c>
      <x:c r="F46" s="45" t="n">
        <x:v>97579970.263125</x:v>
      </x:c>
      <x:c r="G46" s="45" t="n">
        <x:v>42493412.4724618</x:v>
      </x:c>
      <x:c r="H46" s="45" t="n">
        <x:v>17946985.242257297</x:v>
      </x:c>
      <x:c r="I46" s="45" t="n">
        <x:v>683.23497165</x:v>
      </x:c>
      <x:c r="J46" s="45" t="n">
        <x:v>4200</x:v>
      </x:c>
      <x:c r="K46" s="46" t="n">
        <x:v>0.191382345</x:v>
      </x:c>
      <x:c r="L46" s="46" t="n">
        <x:v>0.1</x:v>
      </x:c>
      <x:c r="M46" s="47" t="n">
        <x:f>IF(E46="base-no-unproven-cohort-uplift",0,IF(E46="affected-population-1pct",1,L46/(1%*K46)))</x:f>
        <x:v>52.25142371413622</x:v>
      </x:c>
      <x:c r="N46" s="48" t="n">
        <x:v>5868251.947301899</x:v>
      </x:c>
      <x:c r="O46" s="48" t="n">
        <x:v>1784158.7629239862</x:v>
      </x:c>
      <x:c r="P46" s="45" t="n">
        <x:v>118303.62662708334</x:v>
      </x:c>
      <x:c r="Q46" s="49" t="n">
        <x:f>N46*M46</x:f>
        <x:v>306624518.9597765</x:v>
      </x:c>
      <x:c r="R46" s="49" t="n">
        <x:f>O46*M46</x:f>
        <x:v>93224835.49483033</x:v>
      </x:c>
      <x:c r="S46" s="50" t="n">
        <x:f>(G46+Q46)/F46</x:f>
        <x:v>3.5777622240592986</x:v>
      </x:c>
      <x:c r="T46" s="51" t="n">
        <x:f>S46-1</x:f>
        <x:v>2.5777622240592986</x:v>
      </x:c>
      <x:c r="U46" s="51" t="n">
        <x:f>(H46+R46+P46)/F46</x:f>
        <x:v>1.140501724520106</x:v>
      </x:c>
      <x:c r="V46" s="51" t="n">
        <x:f>U46-1</x:f>
        <x:v>0.1405017245201059</x:v>
      </x:c>
      <x:c r="W46" s="49" t="n">
        <x:f>F46-H46-R46-P46</x:f>
        <x:v>-13710154.100589704</x:v>
      </x:c>
      <x:c r="X46" s="12" t="str">
        <x:v>Upside stress test — not a forecast</x:v>
      </x:c>
    </x:row>
    <x:row r="47">
      <x:c r="A47" s="12" t="str">
        <x:v>Mature national design</x:v>
      </x:c>
      <x:c r="B47" s="12" t="str">
        <x:v>mature-full-design</x:v>
      </x:c>
      <x:c r="C47" s="44" t="n">
        <x:v>0.02</x:v>
      </x:c>
      <x:c r="D47" s="12" t="str">
        <x:v>Current base model excluding unproven whole-cohort earnings gain</x:v>
      </x:c>
      <x:c r="E47" s="12" t="str">
        <x:v>base-no-unproven-cohort-uplift</x:v>
      </x:c>
      <x:c r="F47" s="45" t="n">
        <x:v>1526137729.0833335</x:v>
      </x:c>
      <x:c r="G47" s="45" t="n">
        <x:v>386628068.3707794</x:v>
      </x:c>
      <x:c r="H47" s="45" t="n">
        <x:v>167994443.6843325</x:v>
      </x:c>
      <x:c r="I47" s="45" t="n">
        <x:v>8583.853270349473</x:v>
      </x:c>
      <x:c r="J47" s="45" t="n">
        <x:v>62348.6</x:v>
      </x:c>
      <x:c r="K47" s="46" t="n">
        <x:v>0.16197077249999997</x:v>
      </x:c>
      <x:c r="L47" s="46" t="n">
        <x:v>0</x:v>
      </x:c>
      <x:c r="M47" s="47" t="n">
        <x:f>IF(E47="base-no-unproven-cohort-uplift",0,IF(E47="affected-population-1pct",1,L47/(1%*K47)))</x:f>
        <x:v>0</x:v>
      </x:c>
      <x:c r="N47" s="48" t="n">
        <x:v>0</x:v>
      </x:c>
      <x:c r="O47" s="48" t="n">
        <x:v>0</x:v>
      </x:c>
      <x:c r="P47" s="45" t="n">
        <x:v>1666316.2255703623</x:v>
      </x:c>
      <x:c r="Q47" s="49" t="n">
        <x:f>N47*M47</x:f>
        <x:v>0</x:v>
      </x:c>
      <x:c r="R47" s="49" t="n">
        <x:f>O47*M47</x:f>
        <x:v>0</x:v>
      </x:c>
      <x:c r="S47" s="50" t="n">
        <x:f>(G47+Q47)/F47</x:f>
        <x:v>0.25333759922376436</x:v>
      </x:c>
      <x:c r="T47" s="51" t="n">
        <x:f>S47-1</x:f>
        <x:v>-0.7466624007762357</x:v>
      </x:c>
      <x:c r="U47" s="51" t="n">
        <x:f>(H47+R47+P47)/F47</x:f>
        <x:v>0.1111700187189584</x:v>
      </x:c>
      <x:c r="V47" s="51" t="n">
        <x:f>U47-1</x:f>
        <x:v>-0.8888299812810416</x:v>
      </x:c>
      <x:c r="W47" s="49" t="n">
        <x:f>F47-H47-R47-P47</x:f>
        <x:v>1356476969.1734307</x:v>
      </x:c>
      <x:c r="X47" s="12" t="str">
        <x:v>Current base model</x:v>
      </x:c>
    </x:row>
    <x:row r="48">
      <x:c r="A48" s="12" t="str">
        <x:v>Mature national design</x:v>
      </x:c>
      <x:c r="B48" s="12" t="str">
        <x:v>mature-full-design</x:v>
      </x:c>
      <x:c r="C48" s="44" t="n">
        <x:v>0.02</x:v>
      </x:c>
      <x:c r="D48" s="12" t="str">
        <x:v>Current 1% affected-population sensitivity</x:v>
      </x:c>
      <x:c r="E48" s="12" t="str">
        <x:v>affected-population-1pct</x:v>
      </x:c>
      <x:c r="F48" s="45" t="n">
        <x:v>1526137729.0833335</x:v>
      </x:c>
      <x:c r="G48" s="45" t="n">
        <x:v>386628068.3707794</x:v>
      </x:c>
      <x:c r="H48" s="45" t="n">
        <x:v>167994443.6843325</x:v>
      </x:c>
      <x:c r="I48" s="45" t="n">
        <x:v>8583.853270349473</x:v>
      </x:c>
      <x:c r="J48" s="45" t="n">
        <x:v>62348.6</x:v>
      </x:c>
      <x:c r="K48" s="46" t="n">
        <x:v>0.16197077249999997</x:v>
      </x:c>
      <x:c r="L48" s="46"/>
      <x:c r="M48" s="47" t="n">
        <x:f>IF(E48="base-no-unproven-cohort-uplift",0,IF(E48="affected-population-1pct",1,L48/(1%*K48)))</x:f>
        <x:v>1</x:v>
      </x:c>
      <x:c r="N48" s="48" t="n">
        <x:v>196036293.8565092</x:v>
      </x:c>
      <x:c r="O48" s="48" t="n">
        <x:v>63948955.67808019</x:v>
      </x:c>
      <x:c r="P48" s="45" t="n">
        <x:v>1666316.2255703623</x:v>
      </x:c>
      <x:c r="Q48" s="49" t="n">
        <x:f>N48*M48</x:f>
        <x:v>196036293.8565092</x:v>
      </x:c>
      <x:c r="R48" s="49" t="n">
        <x:f>O48*M48</x:f>
        <x:v>63948955.67808019</x:v>
      </x:c>
      <x:c r="S48" s="50" t="n">
        <x:f>(G48+Q48)/F48</x:f>
        <x:v>0.3817901563689555</x:v>
      </x:c>
      <x:c r="T48" s="51" t="n">
        <x:f>S48-1</x:f>
        <x:v>-0.6182098436310445</x:v>
      </x:c>
      <x:c r="U48" s="51" t="n">
        <x:f>(H48+R48+P48)/F48</x:f>
        <x:v>0.15307249872414824</x:v>
      </x:c>
      <x:c r="V48" s="51" t="n">
        <x:f>U48-1</x:f>
        <x:v>-0.8469275012758517</x:v>
      </x:c>
      <x:c r="W48" s="49" t="n">
        <x:f>F48-H48-R48-P48</x:f>
        <x:v>1292528013.4953506</x:v>
      </x:c>
      <x:c r="X48" s="12" t="str">
        <x:v>Current lead sensitivity</x:v>
      </x:c>
    </x:row>
    <x:row r="49">
      <x:c r="A49" s="12" t="str">
        <x:v>Mature national design</x:v>
      </x:c>
      <x:c r="B49" s="12" t="str">
        <x:v>mature-full-design</x:v>
      </x:c>
      <x:c r="C49" s="44" t="n">
        <x:v>0.02</x:v>
      </x:c>
      <x:c r="D49" s="12" t="str">
        <x:v>1% whole-cohort-average real lifetime earnings uplift</x:v>
      </x:c>
      <x:c r="E49" s="12" t="str">
        <x:v>whole-cohort-1pct</x:v>
      </x:c>
      <x:c r="F49" s="45" t="n">
        <x:v>1526137729.0833335</x:v>
      </x:c>
      <x:c r="G49" s="45" t="n">
        <x:v>386628068.3707794</x:v>
      </x:c>
      <x:c r="H49" s="45" t="n">
        <x:v>167994443.6843325</x:v>
      </x:c>
      <x:c r="I49" s="45" t="n">
        <x:v>8583.853270349473</x:v>
      </x:c>
      <x:c r="J49" s="45" t="n">
        <x:v>62348.6</x:v>
      </x:c>
      <x:c r="K49" s="46" t="n">
        <x:v>0.16197077249999997</x:v>
      </x:c>
      <x:c r="L49" s="46" t="n">
        <x:v>0.01</x:v>
      </x:c>
      <x:c r="M49" s="47" t="n">
        <x:f>IF(E49="base-no-unproven-cohort-uplift",0,IF(E49="affected-population-1pct",1,L49/(1%*K49)))</x:f>
        <x:v>6.173953390263668</x:v>
      </x:c>
      <x:c r="N49" s="48" t="n">
        <x:v>196036293.8565092</x:v>
      </x:c>
      <x:c r="O49" s="48" t="n">
        <x:v>63948955.67808019</x:v>
      </x:c>
      <x:c r="P49" s="45" t="n">
        <x:v>1666316.2255703623</x:v>
      </x:c>
      <x:c r="Q49" s="49" t="n">
        <x:f>N49*M49</x:f>
        <x:v>1210318941.0701196</x:v>
      </x:c>
      <x:c r="R49" s="49" t="n">
        <x:f>O49*M49</x:f>
        <x:v>394817871.7125042</x:v>
      </x:c>
      <x:c r="S49" s="50" t="n">
        <x:f>(G49+Q49)/F49</x:f>
        <x:v>1.0463976998983548</x:v>
      </x:c>
      <x:c r="T49" s="51" t="n">
        <x:f>S49-1</x:f>
        <x:v>0.04639769989835485</x:v>
      </x:c>
      <x:c r="U49" s="51" t="n">
        <x:f>(H49+R49+P49)/F49</x:f>
        <x:v>0.3698739772074557</x:v>
      </x:c>
      <x:c r="V49" s="51" t="n">
        <x:f>U49-1</x:f>
        <x:v>-0.6301260227925443</x:v>
      </x:c>
      <x:c r="W49" s="49" t="n">
        <x:f>F49-H49-R49-P49</x:f>
        <x:v>961659097.4609267</x:v>
      </x:c>
      <x:c r="X49" s="12" t="str">
        <x:v>Plausible lower sensitivity — scenario, not forecast</x:v>
      </x:c>
    </x:row>
    <x:row r="50">
      <x:c r="A50" s="12" t="str">
        <x:v>Mature national design</x:v>
      </x:c>
      <x:c r="B50" s="12" t="str">
        <x:v>mature-full-design</x:v>
      </x:c>
      <x:c r="C50" s="44" t="n">
        <x:v>0.02</x:v>
      </x:c>
      <x:c r="D50" s="12" t="str">
        <x:v>5% whole-cohort-average real lifetime earnings uplift</x:v>
      </x:c>
      <x:c r="E50" s="12" t="str">
        <x:v>whole-cohort-5pct</x:v>
      </x:c>
      <x:c r="F50" s="45" t="n">
        <x:v>1526137729.0833335</x:v>
      </x:c>
      <x:c r="G50" s="45" t="n">
        <x:v>386628068.3707794</x:v>
      </x:c>
      <x:c r="H50" s="45" t="n">
        <x:v>167994443.6843325</x:v>
      </x:c>
      <x:c r="I50" s="45" t="n">
        <x:v>8583.853270349473</x:v>
      </x:c>
      <x:c r="J50" s="45" t="n">
        <x:v>62348.6</x:v>
      </x:c>
      <x:c r="K50" s="46" t="n">
        <x:v>0.16197077249999997</x:v>
      </x:c>
      <x:c r="L50" s="46" t="n">
        <x:v>0.05</x:v>
      </x:c>
      <x:c r="M50" s="47" t="n">
        <x:f>IF(E50="base-no-unproven-cohort-uplift",0,IF(E50="affected-population-1pct",1,L50/(1%*K50)))</x:f>
        <x:v>30.86976695131834</x:v>
      </x:c>
      <x:c r="N50" s="48" t="n">
        <x:v>196036293.85650924</x:v>
      </x:c>
      <x:c r="O50" s="48" t="n">
        <x:v>63948955.67808019</x:v>
      </x:c>
      <x:c r="P50" s="45" t="n">
        <x:v>1666316.2255703623</x:v>
      </x:c>
      <x:c r="Q50" s="49" t="n">
        <x:f>N50*M50</x:f>
        <x:v>6051594705.350599</x:v>
      </x:c>
      <x:c r="R50" s="49" t="n">
        <x:f>O50*M50</x:f>
        <x:v>1974089358.5625212</x:v>
      </x:c>
      <x:c r="S50" s="50" t="n">
        <x:f>(G50+Q50)/F50</x:f>
        <x:v>4.218638102596718</x:v>
      </x:c>
      <x:c r="T50" s="51" t="n">
        <x:f>S50-1</x:f>
        <x:v>3.218638102596718</x:v>
      </x:c>
      <x:c r="U50" s="51" t="n">
        <x:f>(H50+R50+P50)/F50</x:f>
        <x:v>1.404689811161445</x:v>
      </x:c>
      <x:c r="V50" s="51" t="n">
        <x:f>U50-1</x:f>
        <x:v>0.404689811161445</x:v>
      </x:c>
      <x:c r="W50" s="49" t="n">
        <x:f>F50-H50-R50-P50</x:f>
        <x:v>-617612389.3890904</x:v>
      </x:c>
      <x:c r="X50" s="12" t="str">
        <x:v>Ambitious and evidence-dependent — scenario, not forecast</x:v>
      </x:c>
    </x:row>
    <x:row r="51">
      <x:c r="A51" s="12" t="str">
        <x:v>Mature national design</x:v>
      </x:c>
      <x:c r="B51" s="12" t="str">
        <x:v>mature-full-design</x:v>
      </x:c>
      <x:c r="C51" s="44" t="n">
        <x:v>0.02</x:v>
      </x:c>
      <x:c r="D51" s="12" t="str">
        <x:v>10% whole-cohort-average real lifetime earnings uplift</x:v>
      </x:c>
      <x:c r="E51" s="12" t="str">
        <x:v>whole-cohort-10pct</x:v>
      </x:c>
      <x:c r="F51" s="45" t="n">
        <x:v>1526137729.0833335</x:v>
      </x:c>
      <x:c r="G51" s="45" t="n">
        <x:v>386628068.3707794</x:v>
      </x:c>
      <x:c r="H51" s="45" t="n">
        <x:v>167994443.6843325</x:v>
      </x:c>
      <x:c r="I51" s="45" t="n">
        <x:v>8583.853270349473</x:v>
      </x:c>
      <x:c r="J51" s="45" t="n">
        <x:v>62348.6</x:v>
      </x:c>
      <x:c r="K51" s="46" t="n">
        <x:v>0.16197077249999997</x:v>
      </x:c>
      <x:c r="L51" s="46" t="n">
        <x:v>0.1</x:v>
      </x:c>
      <x:c r="M51" s="47" t="n">
        <x:f>IF(E51="base-no-unproven-cohort-uplift",0,IF(E51="affected-population-1pct",1,L51/(1%*K51)))</x:f>
        <x:v>61.73953390263668</x:v>
      </x:c>
      <x:c r="N51" s="48" t="n">
        <x:v>196036293.85650924</x:v>
      </x:c>
      <x:c r="O51" s="48" t="n">
        <x:v>63948955.67808019</x:v>
      </x:c>
      <x:c r="P51" s="45" t="n">
        <x:v>1666316.2255703623</x:v>
      </x:c>
      <x:c r="Q51" s="49" t="n">
        <x:f>N51*M51</x:f>
        <x:v>12103189410.701199</x:v>
      </x:c>
      <x:c r="R51" s="49" t="n">
        <x:f>O51*M51</x:f>
        <x:v>3948178717.1250424</x:v>
      </x:c>
      <x:c r="S51" s="50" t="n">
        <x:f>(G51+Q51)/F51</x:f>
        <x:v>8.183938605969672</x:v>
      </x:c>
      <x:c r="T51" s="51" t="n">
        <x:f>S51-1</x:f>
        <x:v>7.183938605969672</x:v>
      </x:c>
      <x:c r="U51" s="51" t="n">
        <x:f>(H51+R51+P51)/F51</x:f>
        <x:v>2.698209603603931</x:v>
      </x:c>
      <x:c r="V51" s="51" t="n">
        <x:f>U51-1</x:f>
        <x:v>1.6982096036039311</x:v>
      </x:c>
      <x:c r="W51" s="49" t="n">
        <x:f>F51-H51-R51-P51</x:f>
        <x:v>-2591701747.9516115</x:v>
      </x:c>
      <x:c r="X51" s="12" t="str">
        <x:v>Upside stress test — not a forecast</x:v>
      </x:c>
    </x:row>
    <x:row r="52">
      <x:c r="A52" s="12" t="str">
        <x:v>Mature national design</x:v>
      </x:c>
      <x:c r="B52" s="12" t="str">
        <x:v>mature-full-design</x:v>
      </x:c>
      <x:c r="C52" s="44" t="n">
        <x:v>0.04</x:v>
      </x:c>
      <x:c r="D52" s="12" t="str">
        <x:v>Current base model excluding unproven whole-cohort earnings gain</x:v>
      </x:c>
      <x:c r="E52" s="12" t="str">
        <x:v>base-no-unproven-cohort-uplift</x:v>
      </x:c>
      <x:c r="F52" s="45" t="n">
        <x:v>1526137729.0833335</x:v>
      </x:c>
      <x:c r="G52" s="45" t="n">
        <x:v>386628068.3707794</x:v>
      </x:c>
      <x:c r="H52" s="45" t="n">
        <x:v>167994443.6843325</x:v>
      </x:c>
      <x:c r="I52" s="45" t="n">
        <x:v>8583.853270349473</x:v>
      </x:c>
      <x:c r="J52" s="45" t="n">
        <x:v>62348.6</x:v>
      </x:c>
      <x:c r="K52" s="46" t="n">
        <x:v>0.16197077249999997</x:v>
      </x:c>
      <x:c r="L52" s="46" t="n">
        <x:v>0</x:v>
      </x:c>
      <x:c r="M52" s="47" t="n">
        <x:f>IF(E52="base-no-unproven-cohort-uplift",0,IF(E52="affected-population-1pct",1,L52/(1%*K52)))</x:f>
        <x:v>0</x:v>
      </x:c>
      <x:c r="N52" s="48" t="n">
        <x:v>0</x:v>
      </x:c>
      <x:c r="O52" s="48" t="n">
        <x:v>0</x:v>
      </x:c>
      <x:c r="P52" s="45" t="n">
        <x:v>1602843.3811791833</x:v>
      </x:c>
      <x:c r="Q52" s="49" t="n">
        <x:f>N52*M52</x:f>
        <x:v>0</x:v>
      </x:c>
      <x:c r="R52" s="49" t="n">
        <x:f>O52*M52</x:f>
        <x:v>0</x:v>
      </x:c>
      <x:c r="S52" s="50" t="n">
        <x:f>(G52+Q52)/F52</x:f>
        <x:v>0.25333759922376436</x:v>
      </x:c>
      <x:c r="T52" s="51" t="n">
        <x:f>S52-1</x:f>
        <x:v>-0.7466624007762357</x:v>
      </x:c>
      <x:c r="U52" s="51" t="n">
        <x:f>(H52+R52+P52)/F52</x:f>
        <x:v>0.11112842821032895</x:v>
      </x:c>
      <x:c r="V52" s="51" t="n">
        <x:f>U52-1</x:f>
        <x:v>-0.888871571789671</x:v>
      </x:c>
      <x:c r="W52" s="49" t="n">
        <x:f>F52-H52-R52-P52</x:f>
        <x:v>1356540442.017822</x:v>
      </x:c>
      <x:c r="X52" s="12" t="str">
        <x:v>Current base model</x:v>
      </x:c>
    </x:row>
    <x:row r="53">
      <x:c r="A53" s="12" t="str">
        <x:v>Mature national design</x:v>
      </x:c>
      <x:c r="B53" s="12" t="str">
        <x:v>mature-full-design</x:v>
      </x:c>
      <x:c r="C53" s="44" t="n">
        <x:v>0.04</x:v>
      </x:c>
      <x:c r="D53" s="12" t="str">
        <x:v>Current 1% affected-population sensitivity</x:v>
      </x:c>
      <x:c r="E53" s="12" t="str">
        <x:v>affected-population-1pct</x:v>
      </x:c>
      <x:c r="F53" s="45" t="n">
        <x:v>1526137729.0833335</x:v>
      </x:c>
      <x:c r="G53" s="45" t="n">
        <x:v>386628068.3707794</x:v>
      </x:c>
      <x:c r="H53" s="45" t="n">
        <x:v>167994443.6843325</x:v>
      </x:c>
      <x:c r="I53" s="45" t="n">
        <x:v>8583.853270349473</x:v>
      </x:c>
      <x:c r="J53" s="45" t="n">
        <x:v>62348.6</x:v>
      </x:c>
      <x:c r="K53" s="46" t="n">
        <x:v>0.16197077249999997</x:v>
      </x:c>
      <x:c r="L53" s="46"/>
      <x:c r="M53" s="47" t="n">
        <x:f>IF(E53="base-no-unproven-cohort-uplift",0,IF(E53="affected-population-1pct",1,L53/(1%*K53)))</x:f>
        <x:v>1</x:v>
      </x:c>
      <x:c r="N53" s="48" t="n">
        <x:v>133902057.18902911</x:v>
      </x:c>
      <x:c r="O53" s="48" t="n">
        <x:v>42734471.737378865</x:v>
      </x:c>
      <x:c r="P53" s="45" t="n">
        <x:v>1602843.3811791833</x:v>
      </x:c>
      <x:c r="Q53" s="49" t="n">
        <x:f>N53*M53</x:f>
        <x:v>133902057.18902911</x:v>
      </x:c>
      <x:c r="R53" s="49" t="n">
        <x:f>O53*M53</x:f>
        <x:v>42734471.737378865</x:v>
      </x:c>
      <x:c r="S53" s="50" t="n">
        <x:f>(G53+Q53)/F53</x:f>
        <x:v>0.3410767689181383</x:v>
      </x:c>
      <x:c r="T53" s="51" t="n">
        <x:f>S53-1</x:f>
        <x:v>-0.6589232310818617</x:v>
      </x:c>
      <x:c r="U53" s="51" t="n">
        <x:f>(H53+R53+P53)/F53</x:f>
        <x:v>0.13913014189776074</x:v>
      </x:c>
      <x:c r="V53" s="51" t="n">
        <x:f>U53-1</x:f>
        <x:v>-0.8608698581022393</x:v>
      </x:c>
      <x:c r="W53" s="49" t="n">
        <x:f>F53-H53-R53-P53</x:f>
        <x:v>1313805970.2804432</x:v>
      </x:c>
      <x:c r="X53" s="12" t="str">
        <x:v>Current lead sensitivity</x:v>
      </x:c>
    </x:row>
    <x:row r="54">
      <x:c r="A54" s="12" t="str">
        <x:v>Mature national design</x:v>
      </x:c>
      <x:c r="B54" s="12" t="str">
        <x:v>mature-full-design</x:v>
      </x:c>
      <x:c r="C54" s="44" t="n">
        <x:v>0.04</x:v>
      </x:c>
      <x:c r="D54" s="12" t="str">
        <x:v>1% whole-cohort-average real lifetime earnings uplift</x:v>
      </x:c>
      <x:c r="E54" s="12" t="str">
        <x:v>whole-cohort-1pct</x:v>
      </x:c>
      <x:c r="F54" s="45" t="n">
        <x:v>1526137729.0833335</x:v>
      </x:c>
      <x:c r="G54" s="45" t="n">
        <x:v>386628068.3707794</x:v>
      </x:c>
      <x:c r="H54" s="45" t="n">
        <x:v>167994443.6843325</x:v>
      </x:c>
      <x:c r="I54" s="45" t="n">
        <x:v>8583.853270349473</x:v>
      </x:c>
      <x:c r="J54" s="45" t="n">
        <x:v>62348.6</x:v>
      </x:c>
      <x:c r="K54" s="46" t="n">
        <x:v>0.16197077249999997</x:v>
      </x:c>
      <x:c r="L54" s="46" t="n">
        <x:v>0.01</x:v>
      </x:c>
      <x:c r="M54" s="47" t="n">
        <x:f>IF(E54="base-no-unproven-cohort-uplift",0,IF(E54="affected-population-1pct",1,L54/(1%*K54)))</x:f>
        <x:v>6.173953390263668</x:v>
      </x:c>
      <x:c r="N54" s="48" t="n">
        <x:v>133902057.18902913</x:v>
      </x:c>
      <x:c r="O54" s="48" t="n">
        <x:v>42734471.737378865</x:v>
      </x:c>
      <x:c r="P54" s="45" t="n">
        <x:v>1602843.3811791833</x:v>
      </x:c>
      <x:c r="Q54" s="49" t="n">
        <x:f>N54*M54</x:f>
        <x:v>826705059.9454858</x:v>
      </x:c>
      <x:c r="R54" s="49" t="n">
        <x:f>O54*M54</x:f>
        <x:v>263840636.66411713</x:v>
      </x:c>
      <x:c r="S54" s="50" t="n">
        <x:f>(G54+Q54)/F54</x:f>
        <x:v>0.7950351434172637</x:v>
      </x:c>
      <x:c r="T54" s="51" t="n">
        <x:f>S54-1</x:f>
        <x:v>-0.20496485658273633</x:v>
      </x:c>
      <x:c r="U54" s="51" t="n">
        <x:f>(H54+R54+P54)/F54</x:f>
        <x:v>0.284009703364041</x:v>
      </x:c>
      <x:c r="V54" s="51" t="n">
        <x:f>U54-1</x:f>
        <x:v>-0.715990296635959</x:v>
      </x:c>
      <x:c r="W54" s="49" t="n">
        <x:f>F54-H54-R54-P54</x:f>
        <x:v>1092699805.353705</x:v>
      </x:c>
      <x:c r="X54" s="12" t="str">
        <x:v>Plausible lower sensitivity — scenario, not forecast</x:v>
      </x:c>
    </x:row>
    <x:row r="55">
      <x:c r="A55" s="12" t="str">
        <x:v>Mature national design</x:v>
      </x:c>
      <x:c r="B55" s="12" t="str">
        <x:v>mature-full-design</x:v>
      </x:c>
      <x:c r="C55" s="44" t="n">
        <x:v>0.04</x:v>
      </x:c>
      <x:c r="D55" s="12" t="str">
        <x:v>5% whole-cohort-average real lifetime earnings uplift</x:v>
      </x:c>
      <x:c r="E55" s="12" t="str">
        <x:v>whole-cohort-5pct</x:v>
      </x:c>
      <x:c r="F55" s="45" t="n">
        <x:v>1526137729.0833335</x:v>
      </x:c>
      <x:c r="G55" s="45" t="n">
        <x:v>386628068.3707794</x:v>
      </x:c>
      <x:c r="H55" s="45" t="n">
        <x:v>167994443.6843325</x:v>
      </x:c>
      <x:c r="I55" s="45" t="n">
        <x:v>8583.853270349473</x:v>
      </x:c>
      <x:c r="J55" s="45" t="n">
        <x:v>62348.6</x:v>
      </x:c>
      <x:c r="K55" s="46" t="n">
        <x:v>0.16197077249999997</x:v>
      </x:c>
      <x:c r="L55" s="46" t="n">
        <x:v>0.05</x:v>
      </x:c>
      <x:c r="M55" s="47" t="n">
        <x:f>IF(E55="base-no-unproven-cohort-uplift",0,IF(E55="affected-population-1pct",1,L55/(1%*K55)))</x:f>
        <x:v>30.86976695131834</x:v>
      </x:c>
      <x:c r="N55" s="48" t="n">
        <x:v>133902057.18902911</x:v>
      </x:c>
      <x:c r="O55" s="48" t="n">
        <x:v>42734471.73737887</x:v>
      </x:c>
      <x:c r="P55" s="45" t="n">
        <x:v>1602843.3811791833</x:v>
      </x:c>
      <x:c r="Q55" s="49" t="n">
        <x:f>N55*M55</x:f>
        <x:v>4133525299.7274294</x:v>
      </x:c>
      <x:c r="R55" s="49" t="n">
        <x:f>O55*M55</x:f>
        <x:v>1319203183.320586</x:v>
      </x:c>
      <x:c r="S55" s="50" t="n">
        <x:f>(G55+Q55)/F55</x:f>
        <x:v>2.961825320191261</x:v>
      </x:c>
      <x:c r="T55" s="51" t="n">
        <x:f>S55-1</x:f>
        <x:v>1.9618253201912612</x:v>
      </x:c>
      <x:c r="U55" s="51" t="n">
        <x:f>(H55+R55+P55)/F55</x:f>
        <x:v>0.9755348039788897</x:v>
      </x:c>
      <x:c r="V55" s="51" t="n">
        <x:f>U55-1</x:f>
        <x:v>-0.024465196021110303</x:v>
      </x:c>
      <x:c r="W55" s="49" t="n">
        <x:f>F55-H55-R55-P55</x:f>
        <x:v>37337258.69723597</x:v>
      </x:c>
      <x:c r="X55" s="12" t="str">
        <x:v>Ambitious and evidence-dependent — scenario, not forecast</x:v>
      </x:c>
    </x:row>
    <x:row r="56">
      <x:c r="A56" s="12" t="str">
        <x:v>Mature national design</x:v>
      </x:c>
      <x:c r="B56" s="12" t="str">
        <x:v>mature-full-design</x:v>
      </x:c>
      <x:c r="C56" s="44" t="n">
        <x:v>0.04</x:v>
      </x:c>
      <x:c r="D56" s="12" t="str">
        <x:v>10% whole-cohort-average real lifetime earnings uplift</x:v>
      </x:c>
      <x:c r="E56" s="12" t="str">
        <x:v>whole-cohort-10pct</x:v>
      </x:c>
      <x:c r="F56" s="45" t="n">
        <x:v>1526137729.0833335</x:v>
      </x:c>
      <x:c r="G56" s="45" t="n">
        <x:v>386628068.3707794</x:v>
      </x:c>
      <x:c r="H56" s="45" t="n">
        <x:v>167994443.6843325</x:v>
      </x:c>
      <x:c r="I56" s="45" t="n">
        <x:v>8583.853270349473</x:v>
      </x:c>
      <x:c r="J56" s="45" t="n">
        <x:v>62348.6</x:v>
      </x:c>
      <x:c r="K56" s="46" t="n">
        <x:v>0.16197077249999997</x:v>
      </x:c>
      <x:c r="L56" s="46" t="n">
        <x:v>0.1</x:v>
      </x:c>
      <x:c r="M56" s="47" t="n">
        <x:f>IF(E56="base-no-unproven-cohort-uplift",0,IF(E56="affected-population-1pct",1,L56/(1%*K56)))</x:f>
        <x:v>61.73953390263668</x:v>
      </x:c>
      <x:c r="N56" s="48" t="n">
        <x:v>133902057.18902911</x:v>
      </x:c>
      <x:c r="O56" s="48" t="n">
        <x:v>42734471.73737887</x:v>
      </x:c>
      <x:c r="P56" s="45" t="n">
        <x:v>1602843.3811791833</x:v>
      </x:c>
      <x:c r="Q56" s="49" t="n">
        <x:f>N56*M56</x:f>
        <x:v>8267050599.454859</x:v>
      </x:c>
      <x:c r="R56" s="49" t="n">
        <x:f>O56*M56</x:f>
        <x:v>2638406366.641172</x:v>
      </x:c>
      <x:c r="S56" s="50" t="n">
        <x:f>(G56+Q56)/F56</x:f>
        <x:v>5.670313041158758</x:v>
      </x:c>
      <x:c r="T56" s="51" t="n">
        <x:f>S56-1</x:f>
        <x:v>4.670313041158758</x:v>
      </x:c>
      <x:c r="U56" s="51" t="n">
        <x:f>(H56+R56+P56)/F56</x:f>
        <x:v>1.8399411797474505</x:v>
      </x:c>
      <x:c r="V56" s="51" t="n">
        <x:f>U56-1</x:f>
        <x:v>0.8399411797474505</x:v>
      </x:c>
      <x:c r="W56" s="49" t="n">
        <x:f>F56-H56-R56-P56</x:f>
        <x:v>-1281865924.62335</x:v>
      </x:c>
      <x:c r="X56" s="12" t="str">
        <x:v>Upside stress test — not a forecast</x:v>
      </x:c>
    </x:row>
    <x:row r="57">
      <x:c r="A57" s="12" t="str">
        <x:v>Mature national design</x:v>
      </x:c>
      <x:c r="B57" s="12" t="str">
        <x:v>mature-full-design</x:v>
      </x:c>
      <x:c r="C57" s="44" t="n">
        <x:v>0.08</x:v>
      </x:c>
      <x:c r="D57" s="12" t="str">
        <x:v>Current base model excluding unproven whole-cohort earnings gain</x:v>
      </x:c>
      <x:c r="E57" s="12" t="str">
        <x:v>base-no-unproven-cohort-uplift</x:v>
      </x:c>
      <x:c r="F57" s="45" t="n">
        <x:v>1526137729.0833335</x:v>
      </x:c>
      <x:c r="G57" s="45" t="n">
        <x:v>386628068.3707794</x:v>
      </x:c>
      <x:c r="H57" s="45" t="n">
        <x:v>167994443.6843325</x:v>
      </x:c>
      <x:c r="I57" s="45" t="n">
        <x:v>8583.853270349473</x:v>
      </x:c>
      <x:c r="J57" s="45" t="n">
        <x:v>62348.6</x:v>
      </x:c>
      <x:c r="K57" s="46" t="n">
        <x:v>0.16197077249999997</x:v>
      </x:c>
      <x:c r="L57" s="46" t="n">
        <x:v>0</x:v>
      </x:c>
      <x:c r="M57" s="47" t="n">
        <x:f>IF(E57="base-no-unproven-cohort-uplift",0,IF(E57="affected-population-1pct",1,L57/(1%*K57)))</x:f>
        <x:v>0</x:v>
      </x:c>
      <x:c r="N57" s="48" t="n">
        <x:v>0</x:v>
      </x:c>
      <x:c r="O57" s="48" t="n">
        <x:v>0</x:v>
      </x:c>
      <x:c r="P57" s="45" t="n">
        <x:v>1486312.929598255</x:v>
      </x:c>
      <x:c r="Q57" s="49" t="n">
        <x:f>N57*M57</x:f>
        <x:v>0</x:v>
      </x:c>
      <x:c r="R57" s="49" t="n">
        <x:f>O57*M57</x:f>
        <x:v>0</x:v>
      </x:c>
      <x:c r="S57" s="50" t="n">
        <x:f>(G57+Q57)/F57</x:f>
        <x:v>0.25333759922376436</x:v>
      </x:c>
      <x:c r="T57" s="51" t="n">
        <x:f>S57-1</x:f>
        <x:v>-0.7466624007762357</x:v>
      </x:c>
      <x:c r="U57" s="51" t="n">
        <x:f>(H57+R57+P57)/F57</x:f>
        <x:v>0.11105207176532386</x:v>
      </x:c>
      <x:c r="V57" s="51" t="n">
        <x:f>U57-1</x:f>
        <x:v>-0.8889479282346762</x:v>
      </x:c>
      <x:c r="W57" s="49" t="n">
        <x:f>F57-H57-R57-P57</x:f>
        <x:v>1356656972.4694028</x:v>
      </x:c>
      <x:c r="X57" s="12" t="str">
        <x:v>Current base model</x:v>
      </x:c>
    </x:row>
    <x:row r="58">
      <x:c r="A58" s="12" t="str">
        <x:v>Mature national design</x:v>
      </x:c>
      <x:c r="B58" s="12" t="str">
        <x:v>mature-full-design</x:v>
      </x:c>
      <x:c r="C58" s="44" t="n">
        <x:v>0.08</x:v>
      </x:c>
      <x:c r="D58" s="12" t="str">
        <x:v>Current 1% affected-population sensitivity</x:v>
      </x:c>
      <x:c r="E58" s="12" t="str">
        <x:v>affected-population-1pct</x:v>
      </x:c>
      <x:c r="F58" s="45" t="n">
        <x:v>1526137729.0833335</x:v>
      </x:c>
      <x:c r="G58" s="45" t="n">
        <x:v>386628068.3707794</x:v>
      </x:c>
      <x:c r="H58" s="45" t="n">
        <x:v>167994443.6843325</x:v>
      </x:c>
      <x:c r="I58" s="45" t="n">
        <x:v>8583.853270349473</x:v>
      </x:c>
      <x:c r="J58" s="45" t="n">
        <x:v>62348.6</x:v>
      </x:c>
      <x:c r="K58" s="46" t="n">
        <x:v>0.16197077249999997</x:v>
      </x:c>
      <x:c r="L58" s="46"/>
      <x:c r="M58" s="47" t="n">
        <x:f>IF(E58="base-no-unproven-cohort-uplift",0,IF(E58="affected-population-1pct",1,L58/(1%*K58)))</x:f>
        <x:v>1</x:v>
      </x:c>
      <x:c r="N58" s="48" t="n">
        <x:v>73726047.05440368</x:v>
      </x:c>
      <x:c r="O58" s="48" t="n">
        <x:v>22415358.796641205</x:v>
      </x:c>
      <x:c r="P58" s="45" t="n">
        <x:v>1486312.929598255</x:v>
      </x:c>
      <x:c r="Q58" s="49" t="n">
        <x:f>N58*M58</x:f>
        <x:v>73726047.05440368</x:v>
      </x:c>
      <x:c r="R58" s="49" t="n">
        <x:f>O58*M58</x:f>
        <x:v>22415358.796641205</x:v>
      </x:c>
      <x:c r="S58" s="50" t="n">
        <x:f>(G58+Q58)/F58</x:f>
        <x:v>0.3016465071613768</x:v>
      </x:c>
      <x:c r="T58" s="51" t="n">
        <x:f>S58-1</x:f>
        <x:v>-0.6983534928386232</x:v>
      </x:c>
      <x:c r="U58" s="51" t="n">
        <x:f>(H58+R58+P58)/F58</x:f>
        <x:v>0.1257397099577856</x:v>
      </x:c>
      <x:c r="V58" s="51" t="n">
        <x:f>U58-1</x:f>
        <x:v>-0.8742602900422144</x:v>
      </x:c>
      <x:c r="W58" s="49" t="n">
        <x:f>F58-H58-R58-P58</x:f>
        <x:v>1334241613.6727617</x:v>
      </x:c>
      <x:c r="X58" s="12" t="str">
        <x:v>Current lead sensitivity</x:v>
      </x:c>
    </x:row>
    <x:row r="59">
      <x:c r="A59" s="12" t="str">
        <x:v>Mature national design</x:v>
      </x:c>
      <x:c r="B59" s="12" t="str">
        <x:v>mature-full-design</x:v>
      </x:c>
      <x:c r="C59" s="44" t="n">
        <x:v>0.08</x:v>
      </x:c>
      <x:c r="D59" s="12" t="str">
        <x:v>1% whole-cohort-average real lifetime earnings uplift</x:v>
      </x:c>
      <x:c r="E59" s="12" t="str">
        <x:v>whole-cohort-1pct</x:v>
      </x:c>
      <x:c r="F59" s="45" t="n">
        <x:v>1526137729.0833335</x:v>
      </x:c>
      <x:c r="G59" s="45" t="n">
        <x:v>386628068.3707794</x:v>
      </x:c>
      <x:c r="H59" s="45" t="n">
        <x:v>167994443.6843325</x:v>
      </x:c>
      <x:c r="I59" s="45" t="n">
        <x:v>8583.853270349473</x:v>
      </x:c>
      <x:c r="J59" s="45" t="n">
        <x:v>62348.6</x:v>
      </x:c>
      <x:c r="K59" s="46" t="n">
        <x:v>0.16197077249999997</x:v>
      </x:c>
      <x:c r="L59" s="46" t="n">
        <x:v>0.01</x:v>
      </x:c>
      <x:c r="M59" s="47" t="n">
        <x:f>IF(E59="base-no-unproven-cohort-uplift",0,IF(E59="affected-population-1pct",1,L59/(1%*K59)))</x:f>
        <x:v>6.173953390263668</x:v>
      </x:c>
      <x:c r="N59" s="48" t="n">
        <x:v>73726047.05440369</x:v>
      </x:c>
      <x:c r="O59" s="48" t="n">
        <x:v>22415358.796641205</x:v>
      </x:c>
      <x:c r="P59" s="45" t="n">
        <x:v>1486312.929598255</x:v>
      </x:c>
      <x:c r="Q59" s="49" t="n">
        <x:f>N59*M59</x:f>
        <x:v>455181178.16227436</x:v>
      </x:c>
      <x:c r="R59" s="49" t="n">
        <x:f>O59*M59</x:f>
        <x:v>138391380.43649948</x:v>
      </x:c>
      <x:c r="S59" s="50" t="n">
        <x:f>(G59+Q59)/F59</x:f>
        <x:v>0.5515945451651222</x:v>
      </x:c>
      <x:c r="T59" s="51" t="n">
        <x:f>S59-1</x:f>
        <x:v>-0.4484054548348778</x:v>
      </x:c>
      <x:c r="U59" s="51" t="n">
        <x:f>(H59+R59+P59)/F59</x:f>
        <x:v>0.2017328653786392</x:v>
      </x:c>
      <x:c r="V59" s="51" t="n">
        <x:f>U59-1</x:f>
        <x:v>-0.7982671346213608</x:v>
      </x:c>
      <x:c r="W59" s="49" t="n">
        <x:f>F59-H59-R59-P59</x:f>
        <x:v>1218265592.0329032</x:v>
      </x:c>
      <x:c r="X59" s="12" t="str">
        <x:v>Plausible lower sensitivity — scenario, not forecast</x:v>
      </x:c>
    </x:row>
    <x:row r="60">
      <x:c r="A60" s="12" t="str">
        <x:v>Mature national design</x:v>
      </x:c>
      <x:c r="B60" s="12" t="str">
        <x:v>mature-full-design</x:v>
      </x:c>
      <x:c r="C60" s="44" t="n">
        <x:v>0.08</x:v>
      </x:c>
      <x:c r="D60" s="12" t="str">
        <x:v>5% whole-cohort-average real lifetime earnings uplift</x:v>
      </x:c>
      <x:c r="E60" s="12" t="str">
        <x:v>whole-cohort-5pct</x:v>
      </x:c>
      <x:c r="F60" s="45" t="n">
        <x:v>1526137729.0833335</x:v>
      </x:c>
      <x:c r="G60" s="45" t="n">
        <x:v>386628068.3707794</x:v>
      </x:c>
      <x:c r="H60" s="45" t="n">
        <x:v>167994443.6843325</x:v>
      </x:c>
      <x:c r="I60" s="45" t="n">
        <x:v>8583.853270349473</x:v>
      </x:c>
      <x:c r="J60" s="45" t="n">
        <x:v>62348.6</x:v>
      </x:c>
      <x:c r="K60" s="46" t="n">
        <x:v>0.16197077249999997</x:v>
      </x:c>
      <x:c r="L60" s="46" t="n">
        <x:v>0.05</x:v>
      </x:c>
      <x:c r="M60" s="47" t="n">
        <x:f>IF(E60="base-no-unproven-cohort-uplift",0,IF(E60="affected-population-1pct",1,L60/(1%*K60)))</x:f>
        <x:v>30.86976695131834</x:v>
      </x:c>
      <x:c r="N60" s="48" t="n">
        <x:v>73726047.05440368</x:v>
      </x:c>
      <x:c r="O60" s="48" t="n">
        <x:v>22415358.796641205</x:v>
      </x:c>
      <x:c r="P60" s="45" t="n">
        <x:v>1486312.929598255</x:v>
      </x:c>
      <x:c r="Q60" s="49" t="n">
        <x:f>N60*M60</x:f>
        <x:v>2275905890.8113713</x:v>
      </x:c>
      <x:c r="R60" s="49" t="n">
        <x:f>O60*M60</x:f>
        <x:v>691956902.1824975</x:v>
      </x:c>
      <x:c r="S60" s="50" t="n">
        <x:f>(G60+Q60)/F60</x:f>
        <x:v>1.7446223289305531</x:v>
      </x:c>
      <x:c r="T60" s="51" t="n">
        <x:f>S60-1</x:f>
        <x:v>0.7446223289305531</x:v>
      </x:c>
      <x:c r="U60" s="51" t="n">
        <x:f>(H60+R60+P60)/F60</x:f>
        <x:v>0.5644560398319005</x:v>
      </x:c>
      <x:c r="V60" s="51" t="n">
        <x:f>U60-1</x:f>
        <x:v>-0.4355439601680995</x:v>
      </x:c>
      <x:c r="W60" s="49" t="n">
        <x:f>F60-H60-R60-P60</x:f>
        <x:v>664700070.2869054</x:v>
      </x:c>
      <x:c r="X60" s="12" t="str">
        <x:v>Ambitious and evidence-dependent — scenario, not forecast</x:v>
      </x:c>
    </x:row>
    <x:row r="61">
      <x:c r="A61" s="12" t="str">
        <x:v>Mature national design</x:v>
      </x:c>
      <x:c r="B61" s="12" t="str">
        <x:v>mature-full-design</x:v>
      </x:c>
      <x:c r="C61" s="44" t="n">
        <x:v>0.08</x:v>
      </x:c>
      <x:c r="D61" s="12" t="str">
        <x:v>10% whole-cohort-average real lifetime earnings uplift</x:v>
      </x:c>
      <x:c r="E61" s="12" t="str">
        <x:v>whole-cohort-10pct</x:v>
      </x:c>
      <x:c r="F61" s="45" t="n">
        <x:v>1526137729.0833335</x:v>
      </x:c>
      <x:c r="G61" s="45" t="n">
        <x:v>386628068.3707794</x:v>
      </x:c>
      <x:c r="H61" s="45" t="n">
        <x:v>167994443.6843325</x:v>
      </x:c>
      <x:c r="I61" s="45" t="n">
        <x:v>8583.853270349473</x:v>
      </x:c>
      <x:c r="J61" s="45" t="n">
        <x:v>62348.6</x:v>
      </x:c>
      <x:c r="K61" s="46" t="n">
        <x:v>0.16197077249999997</x:v>
      </x:c>
      <x:c r="L61" s="46" t="n">
        <x:v>0.1</x:v>
      </x:c>
      <x:c r="M61" s="47" t="n">
        <x:f>IF(E61="base-no-unproven-cohort-uplift",0,IF(E61="affected-population-1pct",1,L61/(1%*K61)))</x:f>
        <x:v>61.73953390263668</x:v>
      </x:c>
      <x:c r="N61" s="48" t="n">
        <x:v>73726047.05440368</x:v>
      </x:c>
      <x:c r="O61" s="48" t="n">
        <x:v>22415358.796641205</x:v>
      </x:c>
      <x:c r="P61" s="45" t="n">
        <x:v>1486312.929598255</x:v>
      </x:c>
      <x:c r="Q61" s="49" t="n">
        <x:f>N61*M61</x:f>
        <x:v>4551811781.622743</x:v>
      </x:c>
      <x:c r="R61" s="49" t="n">
        <x:f>O61*M61</x:f>
        <x:v>1383913804.364995</x:v>
      </x:c>
      <x:c r="S61" s="50" t="n">
        <x:f>(G61+Q61)/F61</x:f>
        <x:v>3.2359070586373417</x:v>
      </x:c>
      <x:c r="T61" s="51" t="n">
        <x:f>S61-1</x:f>
        <x:v>2.2359070586373417</x:v>
      </x:c>
      <x:c r="U61" s="51" t="n">
        <x:f>(H61+R61+P61)/F61</x:f>
        <x:v>1.017860007898477</x:v>
      </x:c>
      <x:c r="V61" s="51" t="n">
        <x:f>U61-1</x:f>
        <x:v>0.01786000789847697</x:v>
      </x:c>
      <x:c r="W61" s="49" t="n">
        <x:f>F61-H61-R61-P61</x:f>
        <x:v>-27256831.89559214</x:v>
      </x:c>
      <x:c r="X61" s="12" t="str">
        <x:v>Upside stress test — not a forecast</x:v>
      </x:c>
    </x:row>
  </x:sheetData>
  <x:conditionalFormatting sqref="S2:S61">
    <x:cfRule type="colorScale" priority="1">
      <x:colorScale>
        <x:cfvo type="min"/>
        <x:cfvo type="percentile" val="50"/>
        <x:cfvo type="max"/>
        <x:color rgb="FFFCE8E6"/>
        <x:color rgb="FFFEF3C7"/>
        <x:color rgb="FFE7F4EA"/>
      </x:colorScale>
    </x:cfRule>
  </x:conditionalFormatting>
  <x:conditionalFormatting sqref="U2:U61">
    <x:cfRule type="colorScale" priority="2">
      <x:colorScale>
        <x:cfvo type="min"/>
        <x:cfvo type="percentile" val="50"/>
        <x:cfvo type="max"/>
        <x:color rgb="FFFCE8E6"/>
        <x:color rgb="FFFEF3C7"/>
        <x:color rgb="FFE7F4EA"/>
      </x:colorScale>
    </x:cfRule>
  </x:conditionalFormatting>
  <x:pageMargins left="0.7" right="0.7" top="0.75" bottom="0.75" header="0.3" footer="0.3"/>
  <x:tableParts count="1">
    <x:tablePart xmlns:r="http://schemas.openxmlformats.org/officeDocument/2006/relationships" r:id="R818089d378b94735"/>
  </x:tableParts>
</x:worksheet>
</file>

<file path=xl/worksheets/sheet4.xml><?xml version="1.0" encoding="utf-8"?>
<x:worksheet xmlns:x="http://schemas.openxmlformats.org/spreadsheetml/2006/main">
  <x:sheetFormatPr defaultRowHeight="15"/>
  <x:cols>
    <x:col min="1" max="1" width="30" hidden="0" customWidth="1"/>
    <x:col min="2" max="2" width="46" hidden="0" customWidth="1"/>
    <x:col min="3" max="3" width="36" hidden="0" customWidth="1"/>
    <x:col min="4" max="4" width="36" hidden="0" customWidth="1"/>
    <x:col min="5" max="5" width="36" hidden="0" customWidth="1"/>
    <x:col min="6" max="6" width="24" hidden="0" customWidth="1"/>
  </x:cols>
  <x:sheetData>
    <x:row r="1">
      <x:c r="A1" s="4" t="str">
        <x:v>Formula and source map</x:v>
      </x:c>
      <x:c r="B1" s="4"/>
      <x:c r="C1" s="4"/>
      <x:c r="D1" s="4"/>
      <x:c r="E1" s="4"/>
      <x:c r="F1" s="4"/>
    </x:row>
    <x:row r="2">
      <x:c r="A2" s="4"/>
      <x:c r="B2" s="4"/>
      <x:c r="C2" s="4"/>
      <x:c r="D2" s="4"/>
      <x:c r="E2" s="4"/>
      <x:c r="F2" s="4"/>
    </x:row>
    <x:row r="4">
      <x:c r="A4" s="18" t="str">
        <x:v>Metric</x:v>
      </x:c>
      <x:c r="B4" s="18" t="str">
        <x:v>Formula</x:v>
      </x:c>
      <x:c r="C4" s="18" t="str">
        <x:v>Workbook source</x:v>
      </x:c>
      <x:c r="D4" s="18" t="str">
        <x:v>Website use</x:v>
      </x:c>
      <x:c r="E4" s="18" t="str">
        <x:v>Do not confuse with</x:v>
      </x:c>
      <x:c r="F4" s="18" t="str">
        <x:v>Status</x:v>
      </x:c>
    </x:row>
    <x:row r="5">
      <x:c r="A5" s="12" t="str">
        <x:v>Affected uplift units</x:v>
      </x:c>
      <x:c r="B5" s="12" t="str">
        <x:v>Whole-cohort uplift ÷ (1% × equivalent bridge)</x:v>
      </x:c>
      <x:c r="C5" s="12" t="str">
        <x:v>Human Capital &amp; Earnings!107:118 and bridge cells</x:v>
      </x:c>
      <x:c r="D5" s="12" t="str">
        <x:v>Scenario engine</x:v>
      </x:c>
      <x:c r="E5" s="12" t="str">
        <x:v>1% affected-population sensitivity</x:v>
      </x:c>
      <x:c r="F5" s="12" t="str">
        <x:v>Formula</x:v>
      </x:c>
    </x:row>
    <x:row r="6">
      <x:c r="A6" s="12" t="str">
        <x:v>Gross earnings PV</x:v>
      </x:c>
      <x:c r="B6" s="12" t="str">
        <x:v>PV per 1%-affected unit × affected units</x:v>
      </x:c>
      <x:c r="C6" s="12" t="str">
        <x:v>Human Capital &amp; Earnings!G107:G118</x:v>
      </x:c>
      <x:c r="D6" s="12" t="str">
        <x:v>Social benefit sensitivity</x:v>
      </x:c>
      <x:c r="E6" s="12" t="str">
        <x:v>Crown cash saving</x:v>
      </x:c>
      <x:c r="F6" s="12" t="str">
        <x:v>Formula</x:v>
      </x:c>
    </x:row>
    <x:row r="7">
      <x:c r="A7" s="12" t="str">
        <x:v>Tax + ACC PV</x:v>
      </x:c>
      <x:c r="B7" s="12" t="str">
        <x:v>Tax/ACC per 1%-affected unit × affected units</x:v>
      </x:c>
      <x:c r="C7" s="12" t="str">
        <x:v>Human Capital &amp; Earnings!H107:H118</x:v>
      </x:c>
      <x:c r="D7" s="12" t="str">
        <x:v>Crown fiscal sensitivity</x:v>
      </x:c>
      <x:c r="E7" s="12" t="str">
        <x:v>Additional social benefit</x:v>
      </x:c>
      <x:c r="F7" s="12" t="str">
        <x:v>Formula</x:v>
      </x:c>
    </x:row>
    <x:row r="8">
      <x:c r="A8" s="12" t="str">
        <x:v>Social BCR</x:v>
      </x:c>
      <x:c r="B8" s="12" t="str">
        <x:v>(Base social benefit + gross earnings PV) ÷ cost</x:v>
      </x:c>
      <x:c r="C8" s="12" t="str">
        <x:v>Human Capital &amp; Earnings!C:D107:118</x:v>
      </x:c>
      <x:c r="D8" s="12" t="str">
        <x:v>Public BCR</x:v>
      </x:c>
      <x:c r="E8" s="12" t="str">
        <x:v>Transfer-adjusted BCR</x:v>
      </x:c>
      <x:c r="F8" s="12" t="str">
        <x:v>Formula</x:v>
      </x:c>
    </x:row>
    <x:row r="9">
      <x:c r="A9" s="12" t="str">
        <x:v>Crown coverage</x:v>
      </x:c>
      <x:c r="B9" s="12" t="str">
        <x:v>(Base Crown benefit + tax/ACC + valid benefit reductions) ÷ Crown cost</x:v>
      </x:c>
      <x:c r="C9" s="12" t="str">
        <x:v>Human Capital &amp; Earnings!C,E,H,I107:118</x:v>
      </x:c>
      <x:c r="D9" s="12" t="str">
        <x:v>Fiscal coverage</x:v>
      </x:c>
      <x:c r="E9" s="12" t="str">
        <x:v>Social BCR</x:v>
      </x:c>
      <x:c r="F9" s="12" t="str">
        <x:v>Formula</x:v>
      </x:c>
    </x:row>
    <x:row r="10">
      <x:c r="A10" s="12" t="str">
        <x:v>1% affected equivalent</x:v>
      </x:c>
      <x:c r="B10" s="12" t="str">
        <x:v>Effective affected employed ÷ (full cohort × employment probability)</x:v>
      </x:c>
      <x:c r="C10" s="12" t="str">
        <x:v>Earnings Uplift Bridge / Human Capital &amp; Earnings!D141</x:v>
      </x:c>
      <x:c r="D10" s="12" t="str">
        <x:v>Explain 0.162%</x:v>
      </x:c>
      <x:c r="E10" s="12" t="str">
        <x:v>A genuine 1% whole-cohort gain</x:v>
      </x:c>
      <x:c r="F10" s="12" t="str">
        <x:v>Linked</x:v>
      </x:c>
    </x:row>
    <x:row r="11">
      <x:c r="A11" s="12" t="str">
        <x:v>5% and 10% tax</x:v>
      </x:c>
      <x:c r="B11" s="12" t="str">
        <x:v>Current supplement scales workbook-linked sensitivity</x:v>
      </x:c>
      <x:c r="C11" s="12" t="str">
        <x:v>Professional model source rows</x:v>
      </x:c>
      <x:c r="D11" s="12" t="str">
        <x:v>Provisional sensitivity</x:v>
      </x:c>
      <x:c r="E11" s="12" t="str">
        <x:v>Final direct tax-bracket rerun</x:v>
      </x:c>
      <x:c r="F11" s="12" t="str">
        <x:v>Needs independent rerun</x:v>
      </x:c>
    </x:row>
  </x:sheetData>
  <x:mergeCells>
    <x:mergeCell ref="A1:F2"/>
  </x:mergeCells>
  <x:pageMargins left="0.7" right="0.7" top="0.75" bottom="0.75" header="0.3" footer="0.3"/>
  <x:tableParts count="1">
    <x:tablePart xmlns:r="http://schemas.openxmlformats.org/officeDocument/2006/relationships" r:id="Rb3ca466858654691"/>
  </x:tableParts>
</x:worksheet>
</file>